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2018" sheetId="6" r:id="rId1"/>
    <sheet name="2018 факт" sheetId="1" r:id="rId2"/>
    <sheet name="2019" sheetId="4" r:id="rId3"/>
    <sheet name="2020" sheetId="5" r:id="rId4"/>
    <sheet name="Лист1" sheetId="7" r:id="rId5"/>
  </sheets>
  <calcPr calcId="114210"/>
</workbook>
</file>

<file path=xl/calcChain.xml><?xml version="1.0" encoding="utf-8"?>
<calcChain xmlns="http://schemas.openxmlformats.org/spreadsheetml/2006/main">
  <c r="K15" i="5"/>
  <c r="K21"/>
  <c r="E21"/>
  <c r="D21"/>
  <c r="F18"/>
  <c r="E15"/>
  <c r="D15"/>
  <c r="F25"/>
  <c r="G25"/>
  <c r="H25"/>
  <c r="F26"/>
  <c r="G26"/>
  <c r="H26"/>
  <c r="E26"/>
  <c r="I26"/>
  <c r="J26"/>
  <c r="K23"/>
  <c r="K12"/>
  <c r="K9"/>
  <c r="K8"/>
  <c r="K14"/>
  <c r="K18"/>
  <c r="K16"/>
  <c r="E14"/>
  <c r="D14"/>
  <c r="F23"/>
  <c r="H23"/>
  <c r="G23"/>
  <c r="E23"/>
  <c r="D23"/>
  <c r="K20"/>
  <c r="E20"/>
  <c r="D20"/>
  <c r="E8"/>
  <c r="H9"/>
  <c r="D8"/>
  <c r="D17"/>
  <c r="K17"/>
  <c r="E17"/>
  <c r="D16"/>
  <c r="D13"/>
  <c r="D18"/>
  <c r="G18"/>
  <c r="H18"/>
  <c r="I18"/>
  <c r="J18"/>
  <c r="G9"/>
  <c r="I9"/>
  <c r="J9"/>
  <c r="F9"/>
  <c r="E9"/>
  <c r="D7"/>
  <c r="D6"/>
  <c r="D9"/>
  <c r="K22"/>
  <c r="D22"/>
  <c r="D19"/>
  <c r="D11"/>
  <c r="D12"/>
  <c r="E26" i="4"/>
  <c r="F26"/>
  <c r="F27"/>
  <c r="E27"/>
  <c r="G26"/>
  <c r="H26"/>
  <c r="K25" i="5"/>
  <c r="K26"/>
  <c r="K27"/>
  <c r="J25"/>
  <c r="J27"/>
  <c r="I25"/>
  <c r="I27"/>
  <c r="H27"/>
  <c r="G27"/>
  <c r="F27"/>
  <c r="E25"/>
  <c r="E27"/>
  <c r="K19"/>
  <c r="J23"/>
  <c r="I23"/>
  <c r="E22"/>
  <c r="E19"/>
  <c r="K13"/>
  <c r="E18"/>
  <c r="E16"/>
  <c r="E13"/>
  <c r="K10"/>
  <c r="K11"/>
  <c r="J12"/>
  <c r="I12"/>
  <c r="H12"/>
  <c r="G12"/>
  <c r="F12"/>
  <c r="E12"/>
  <c r="E11"/>
  <c r="E10"/>
  <c r="D10"/>
  <c r="K6"/>
  <c r="K7"/>
  <c r="E7"/>
  <c r="E6"/>
  <c r="E22" i="4"/>
  <c r="D22"/>
  <c r="F20"/>
  <c r="H20"/>
  <c r="G20"/>
  <c r="E20"/>
  <c r="E18"/>
  <c r="D18"/>
  <c r="D17"/>
  <c r="E17"/>
  <c r="D8"/>
  <c r="F10"/>
  <c r="H10"/>
  <c r="G10"/>
  <c r="E10"/>
  <c r="E8"/>
  <c r="D27"/>
  <c r="E21"/>
  <c r="E15"/>
  <c r="I26"/>
  <c r="J26"/>
  <c r="D21"/>
  <c r="D16"/>
  <c r="D26"/>
  <c r="E12"/>
  <c r="D12"/>
  <c r="H14"/>
  <c r="I20"/>
  <c r="J20"/>
  <c r="D7"/>
  <c r="E7"/>
  <c r="D6"/>
  <c r="D9"/>
  <c r="D10"/>
  <c r="D11"/>
  <c r="D15"/>
  <c r="D23"/>
  <c r="D19"/>
  <c r="D13"/>
  <c r="D31" i="1"/>
  <c r="D28" i="4"/>
  <c r="D24"/>
  <c r="D20"/>
  <c r="D14"/>
  <c r="I10"/>
  <c r="J10"/>
  <c r="D7" i="1"/>
  <c r="E6" i="4"/>
  <c r="E9"/>
  <c r="F14"/>
  <c r="G14"/>
  <c r="I14"/>
  <c r="J14"/>
  <c r="E14"/>
  <c r="E24" i="1"/>
  <c r="F17"/>
  <c r="G17"/>
  <c r="H17"/>
  <c r="E17"/>
  <c r="F29"/>
  <c r="F31"/>
  <c r="F11"/>
  <c r="E11"/>
  <c r="E28"/>
  <c r="E29"/>
  <c r="E31"/>
  <c r="J31"/>
  <c r="K31"/>
  <c r="G29"/>
  <c r="G31"/>
  <c r="H31"/>
  <c r="I31"/>
  <c r="G24"/>
  <c r="H24"/>
  <c r="F24"/>
  <c r="D8"/>
  <c r="D11"/>
  <c r="D13"/>
  <c r="D14"/>
  <c r="D17"/>
  <c r="D20"/>
  <c r="D21"/>
  <c r="D19"/>
  <c r="D24"/>
  <c r="E20"/>
  <c r="E21"/>
  <c r="E14"/>
  <c r="E7"/>
  <c r="G11"/>
  <c r="H11"/>
  <c r="E10"/>
  <c r="E8"/>
  <c r="D29"/>
  <c r="E26"/>
  <c r="E23"/>
  <c r="E19"/>
  <c r="E16"/>
  <c r="E13"/>
  <c r="H29"/>
  <c r="I29"/>
  <c r="J29"/>
  <c r="K29"/>
  <c r="I24"/>
  <c r="J24"/>
  <c r="K24"/>
  <c r="I17"/>
  <c r="J17"/>
  <c r="K17"/>
  <c r="E9"/>
  <c r="I11"/>
  <c r="J11"/>
  <c r="K11"/>
  <c r="E6"/>
  <c r="E20" i="7"/>
  <c r="E19"/>
  <c r="E21"/>
  <c r="E17"/>
  <c r="E14"/>
  <c r="E11"/>
  <c r="E8"/>
  <c r="D19"/>
  <c r="D20"/>
  <c r="D21"/>
  <c r="D17"/>
  <c r="D14"/>
  <c r="D11"/>
  <c r="D8"/>
  <c r="I20" i="6"/>
  <c r="H20"/>
  <c r="G20"/>
  <c r="F20"/>
  <c r="E20"/>
  <c r="J20"/>
  <c r="I19"/>
  <c r="I21"/>
  <c r="H19"/>
  <c r="H21"/>
  <c r="G19"/>
  <c r="G21"/>
  <c r="F19"/>
  <c r="F21"/>
  <c r="E19"/>
  <c r="E21"/>
  <c r="D19"/>
  <c r="I17"/>
  <c r="H17"/>
  <c r="G17"/>
  <c r="F17"/>
  <c r="E17"/>
  <c r="D17"/>
  <c r="J16"/>
  <c r="D16"/>
  <c r="J15"/>
  <c r="J17"/>
  <c r="D15"/>
  <c r="J14"/>
  <c r="I14"/>
  <c r="H14"/>
  <c r="G14"/>
  <c r="F14"/>
  <c r="E14"/>
  <c r="D14"/>
  <c r="J13"/>
  <c r="D13"/>
  <c r="J12"/>
  <c r="D12"/>
  <c r="I11"/>
  <c r="H11"/>
  <c r="G11"/>
  <c r="F11"/>
  <c r="E11"/>
  <c r="D11"/>
  <c r="J10"/>
  <c r="D10"/>
  <c r="J9"/>
  <c r="J11"/>
  <c r="D9"/>
  <c r="J8"/>
  <c r="I8"/>
  <c r="H8"/>
  <c r="G8"/>
  <c r="F8"/>
  <c r="E8"/>
  <c r="D8"/>
  <c r="J7"/>
  <c r="D7"/>
  <c r="J6"/>
  <c r="D6"/>
  <c r="E15" i="1"/>
  <c r="J27" i="4"/>
  <c r="I27"/>
  <c r="H27"/>
  <c r="G27"/>
  <c r="J28"/>
  <c r="J24"/>
  <c r="I24"/>
  <c r="H24"/>
  <c r="G24"/>
  <c r="F24"/>
  <c r="E23"/>
  <c r="E19"/>
  <c r="E11"/>
  <c r="E27" i="1"/>
  <c r="E25"/>
  <c r="E22"/>
  <c r="E18"/>
  <c r="E12"/>
  <c r="J19" i="6"/>
  <c r="J21"/>
  <c r="D20"/>
  <c r="D21"/>
  <c r="E24" i="4"/>
  <c r="G28"/>
  <c r="F28"/>
  <c r="I28"/>
  <c r="H28"/>
  <c r="E28"/>
</calcChain>
</file>

<file path=xl/sharedStrings.xml><?xml version="1.0" encoding="utf-8"?>
<sst xmlns="http://schemas.openxmlformats.org/spreadsheetml/2006/main" count="193" uniqueCount="45">
  <si>
    <t>всего:</t>
  </si>
  <si>
    <t>ФБ</t>
  </si>
  <si>
    <t>РБ</t>
  </si>
  <si>
    <t>МБ (1%)</t>
  </si>
  <si>
    <t>МБ (4%)</t>
  </si>
  <si>
    <t>Граждане</t>
  </si>
  <si>
    <t>Общественная территория</t>
  </si>
  <si>
    <t>Итого:</t>
  </si>
  <si>
    <t>Направление благоустройства</t>
  </si>
  <si>
    <t>№ п/п</t>
  </si>
  <si>
    <t>Наменование МО</t>
  </si>
  <si>
    <t>МО "Большеучинское"</t>
  </si>
  <si>
    <t>МО "Большепудгинское"</t>
  </si>
  <si>
    <t>МО "Горнякское"</t>
  </si>
  <si>
    <t>МО "Пычасское"</t>
  </si>
  <si>
    <t>Дворовая территория</t>
  </si>
  <si>
    <t>по соглашению</t>
  </si>
  <si>
    <t>МО "Можгинский район"</t>
  </si>
  <si>
    <t>Финансирование, рубли</t>
  </si>
  <si>
    <t>Перечень мероприятий и их финансирование по программе "Формирование комфортной городской среды" на 2018 год</t>
  </si>
  <si>
    <t>Перечень мероприятий и их финансирование по программе "Формирование комфортной городской среды" на 2019 год</t>
  </si>
  <si>
    <t>Перечень мероприятий и их финансирование по программе "Формирование комфортной городской среды" на 2020 год</t>
  </si>
  <si>
    <t>МБ +</t>
  </si>
  <si>
    <t>контракт</t>
  </si>
  <si>
    <t>*</t>
  </si>
  <si>
    <t>МО "Большеучинское"       (751700,00)</t>
  </si>
  <si>
    <t>МО "Большепудгинское"      (816800,00)</t>
  </si>
  <si>
    <t>МО "Горнякское"           (925700,00)</t>
  </si>
  <si>
    <t>МО "Пычасское"             (869400,00)</t>
  </si>
  <si>
    <t>касса</t>
  </si>
  <si>
    <t>есть документы</t>
  </si>
  <si>
    <t>не установлена игровая площадка</t>
  </si>
  <si>
    <t>ФБ+УР</t>
  </si>
  <si>
    <t>ФБ - 80,999007995744680</t>
  </si>
  <si>
    <t>УР - 19,000992004255400</t>
  </si>
  <si>
    <t>МО "Горнякское"                    (968 050,00)</t>
  </si>
  <si>
    <t>МО "Пычасское"                   (903 829,00)</t>
  </si>
  <si>
    <t>ФБ - 97</t>
  </si>
  <si>
    <t>УР - 3</t>
  </si>
  <si>
    <r>
      <t xml:space="preserve">МО "Большепудгинское"   </t>
    </r>
    <r>
      <rPr>
        <b/>
        <sz val="12"/>
        <color indexed="8"/>
        <rFont val="Times New Roman"/>
        <family val="1"/>
        <charset val="204"/>
      </rPr>
      <t>(852 952,00)</t>
    </r>
  </si>
  <si>
    <r>
      <t xml:space="preserve">МО "Большеучинское"     </t>
    </r>
    <r>
      <rPr>
        <b/>
        <sz val="12"/>
        <color indexed="8"/>
        <rFont val="Times New Roman"/>
        <family val="1"/>
        <charset val="204"/>
      </rPr>
      <t>(784 282,00)</t>
    </r>
  </si>
  <si>
    <r>
      <t xml:space="preserve">МО "Пычасское"                   </t>
    </r>
    <r>
      <rPr>
        <b/>
        <sz val="12"/>
        <color indexed="8"/>
        <rFont val="Times New Roman"/>
        <family val="1"/>
        <charset val="204"/>
      </rPr>
      <t xml:space="preserve">   828945,17+8373,19             (837 318,36)</t>
    </r>
  </si>
  <si>
    <r>
      <t xml:space="preserve">МО "Большеучинское"                   </t>
    </r>
    <r>
      <rPr>
        <b/>
        <sz val="12"/>
        <color indexed="8"/>
        <rFont val="Times New Roman"/>
        <family val="1"/>
        <charset val="204"/>
      </rPr>
      <t>718640,95+7259,0                (725 899,95)</t>
    </r>
  </si>
  <si>
    <r>
      <t xml:space="preserve">МО "Большепудгинское"               </t>
    </r>
    <r>
      <rPr>
        <b/>
        <sz val="12"/>
        <color indexed="8"/>
        <rFont val="Times New Roman"/>
        <family val="1"/>
        <charset val="204"/>
      </rPr>
      <t xml:space="preserve"> 780575,1+7884,6                  (788 459,70)</t>
    </r>
  </si>
  <si>
    <r>
      <t xml:space="preserve">МО "Горнякское"                   </t>
    </r>
    <r>
      <rPr>
        <b/>
        <sz val="12"/>
        <color indexed="8"/>
        <rFont val="Times New Roman"/>
        <family val="1"/>
        <charset val="204"/>
      </rPr>
      <t>875523,75+8843,68                 (884 367,43)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</si>
</sst>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Fill="1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Fill="1" applyBorder="1"/>
    <xf numFmtId="49" fontId="1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1"/>
  <sheetViews>
    <sheetView workbookViewId="0">
      <selection activeCell="B19" sqref="B19:B21"/>
    </sheetView>
  </sheetViews>
  <sheetFormatPr defaultRowHeight="15"/>
  <cols>
    <col min="1" max="1" width="5.85546875" customWidth="1"/>
    <col min="2" max="2" width="27.140625" customWidth="1"/>
    <col min="3" max="3" width="18.28515625" customWidth="1"/>
    <col min="4" max="4" width="14.42578125" customWidth="1"/>
    <col min="5" max="5" width="13.140625" customWidth="1"/>
    <col min="6" max="6" width="13.7109375" customWidth="1"/>
    <col min="7" max="7" width="14.7109375" customWidth="1"/>
    <col min="8" max="8" width="13.85546875" customWidth="1"/>
    <col min="9" max="9" width="12" customWidth="1"/>
    <col min="10" max="10" width="16.42578125" customWidth="1"/>
  </cols>
  <sheetData>
    <row r="2" spans="1:10" ht="15.75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15.75">
      <c r="A4" s="38" t="s">
        <v>9</v>
      </c>
      <c r="B4" s="38" t="s">
        <v>10</v>
      </c>
      <c r="C4" s="38" t="s">
        <v>8</v>
      </c>
      <c r="D4" s="42" t="s">
        <v>18</v>
      </c>
      <c r="E4" s="43"/>
      <c r="F4" s="43"/>
      <c r="G4" s="43"/>
      <c r="H4" s="43"/>
      <c r="I4" s="43"/>
      <c r="J4" s="44"/>
    </row>
    <row r="5" spans="1:10" ht="15.75">
      <c r="A5" s="40"/>
      <c r="B5" s="40"/>
      <c r="C5" s="40"/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1" t="s">
        <v>5</v>
      </c>
      <c r="J5" s="3" t="s">
        <v>16</v>
      </c>
    </row>
    <row r="6" spans="1:10" ht="31.5">
      <c r="A6" s="38">
        <v>1</v>
      </c>
      <c r="B6" s="38" t="s">
        <v>11</v>
      </c>
      <c r="C6" s="3" t="s">
        <v>6</v>
      </c>
      <c r="D6" s="1">
        <f>SUM(E6:I6)</f>
        <v>536000</v>
      </c>
      <c r="E6" s="1">
        <v>434200</v>
      </c>
      <c r="F6" s="1">
        <v>95800</v>
      </c>
      <c r="G6" s="1">
        <v>6000</v>
      </c>
      <c r="H6" s="1">
        <v>0</v>
      </c>
      <c r="I6" s="1">
        <v>0</v>
      </c>
      <c r="J6" s="1">
        <f>SUM(E6:G6)</f>
        <v>536000</v>
      </c>
    </row>
    <row r="7" spans="1:10" ht="31.5">
      <c r="A7" s="39"/>
      <c r="B7" s="39"/>
      <c r="C7" s="3" t="s">
        <v>15</v>
      </c>
      <c r="D7" s="1">
        <f>SUM(E7:I7)</f>
        <v>247700</v>
      </c>
      <c r="E7" s="1">
        <v>174700</v>
      </c>
      <c r="F7" s="1">
        <v>47000</v>
      </c>
      <c r="G7" s="1">
        <v>1592.93</v>
      </c>
      <c r="H7" s="1">
        <v>11407.07</v>
      </c>
      <c r="I7" s="1">
        <v>13000</v>
      </c>
      <c r="J7" s="1">
        <f>SUM(E7:G7)</f>
        <v>223292.93</v>
      </c>
    </row>
    <row r="8" spans="1:10" ht="15.75">
      <c r="A8" s="40"/>
      <c r="B8" s="40"/>
      <c r="C8" s="2" t="s">
        <v>7</v>
      </c>
      <c r="D8" s="2">
        <f>SUM(E8:I8)</f>
        <v>783700</v>
      </c>
      <c r="E8" s="2">
        <f t="shared" ref="E8:J8" si="0">SUM(E6:E7)</f>
        <v>608900</v>
      </c>
      <c r="F8" s="2">
        <f t="shared" si="0"/>
        <v>142800</v>
      </c>
      <c r="G8" s="2">
        <f t="shared" si="0"/>
        <v>7592.93</v>
      </c>
      <c r="H8" s="2">
        <f t="shared" si="0"/>
        <v>11407.07</v>
      </c>
      <c r="I8" s="2">
        <f t="shared" si="0"/>
        <v>13000</v>
      </c>
      <c r="J8" s="2">
        <f t="shared" si="0"/>
        <v>759292.92999999993</v>
      </c>
    </row>
    <row r="9" spans="1:10" ht="31.5">
      <c r="A9" s="38">
        <v>2</v>
      </c>
      <c r="B9" s="38" t="s">
        <v>12</v>
      </c>
      <c r="C9" s="3" t="s">
        <v>6</v>
      </c>
      <c r="D9" s="1">
        <f t="shared" ref="D9:D20" si="1">SUM(E9:I9)</f>
        <v>495000</v>
      </c>
      <c r="E9" s="1">
        <v>396900</v>
      </c>
      <c r="F9" s="1">
        <v>93100</v>
      </c>
      <c r="G9" s="1">
        <v>5000</v>
      </c>
      <c r="H9" s="1">
        <v>0</v>
      </c>
      <c r="I9" s="1">
        <v>0</v>
      </c>
      <c r="J9" s="1">
        <f>SUM(E9:G9)</f>
        <v>495000</v>
      </c>
    </row>
    <row r="10" spans="1:10" ht="31.5">
      <c r="A10" s="39"/>
      <c r="B10" s="39"/>
      <c r="C10" s="3" t="s">
        <v>15</v>
      </c>
      <c r="D10" s="1">
        <f t="shared" si="1"/>
        <v>364800</v>
      </c>
      <c r="E10" s="1">
        <v>264700</v>
      </c>
      <c r="F10" s="1">
        <v>62100</v>
      </c>
      <c r="G10" s="1">
        <v>3250.51</v>
      </c>
      <c r="H10" s="1">
        <v>15749.49</v>
      </c>
      <c r="I10" s="1">
        <v>19000</v>
      </c>
      <c r="J10" s="1">
        <f>SUM(E10:G10)</f>
        <v>330050.51</v>
      </c>
    </row>
    <row r="11" spans="1:10" ht="15.75">
      <c r="A11" s="40"/>
      <c r="B11" s="40"/>
      <c r="C11" s="2" t="s">
        <v>7</v>
      </c>
      <c r="D11" s="2">
        <f t="shared" si="1"/>
        <v>859800</v>
      </c>
      <c r="E11" s="2">
        <f t="shared" ref="E11:J11" si="2">SUM(E9:E10)</f>
        <v>661600</v>
      </c>
      <c r="F11" s="2">
        <f t="shared" si="2"/>
        <v>155200</v>
      </c>
      <c r="G11" s="2">
        <f t="shared" si="2"/>
        <v>8250.51</v>
      </c>
      <c r="H11" s="2">
        <f t="shared" si="2"/>
        <v>15749.49</v>
      </c>
      <c r="I11" s="2">
        <f t="shared" si="2"/>
        <v>19000</v>
      </c>
      <c r="J11" s="2">
        <f t="shared" si="2"/>
        <v>825050.51</v>
      </c>
    </row>
    <row r="12" spans="1:10" ht="31.5">
      <c r="A12" s="38">
        <v>3</v>
      </c>
      <c r="B12" s="38" t="s">
        <v>13</v>
      </c>
      <c r="C12" s="3" t="s">
        <v>6</v>
      </c>
      <c r="D12" s="1">
        <f t="shared" si="1"/>
        <v>657000</v>
      </c>
      <c r="E12" s="1">
        <v>526500</v>
      </c>
      <c r="F12" s="1">
        <v>123500</v>
      </c>
      <c r="G12" s="1">
        <v>7000</v>
      </c>
      <c r="H12" s="1">
        <v>0</v>
      </c>
      <c r="I12" s="1"/>
      <c r="J12" s="1">
        <f>SUM(E12:G12)</f>
        <v>657000</v>
      </c>
    </row>
    <row r="13" spans="1:10" ht="31.5">
      <c r="A13" s="39"/>
      <c r="B13" s="39"/>
      <c r="C13" s="3" t="s">
        <v>15</v>
      </c>
      <c r="D13" s="1">
        <f t="shared" si="1"/>
        <v>307700</v>
      </c>
      <c r="E13" s="1">
        <v>223300</v>
      </c>
      <c r="F13" s="1">
        <v>52400</v>
      </c>
      <c r="G13" s="1">
        <v>2350.5100000000002</v>
      </c>
      <c r="H13" s="1">
        <v>13649.49</v>
      </c>
      <c r="I13" s="1">
        <v>16000</v>
      </c>
      <c r="J13" s="1">
        <f>SUM(E13:G13)</f>
        <v>278050.51</v>
      </c>
    </row>
    <row r="14" spans="1:10" ht="15.75">
      <c r="A14" s="40"/>
      <c r="B14" s="40"/>
      <c r="C14" s="2" t="s">
        <v>7</v>
      </c>
      <c r="D14" s="2">
        <f t="shared" si="1"/>
        <v>964700</v>
      </c>
      <c r="E14" s="2">
        <f t="shared" ref="E14:J14" si="3">SUM(E12:E13)</f>
        <v>749800</v>
      </c>
      <c r="F14" s="2">
        <f t="shared" si="3"/>
        <v>175900</v>
      </c>
      <c r="G14" s="2">
        <f t="shared" si="3"/>
        <v>9350.51</v>
      </c>
      <c r="H14" s="2">
        <f t="shared" si="3"/>
        <v>13649.49</v>
      </c>
      <c r="I14" s="2">
        <f t="shared" si="3"/>
        <v>16000</v>
      </c>
      <c r="J14" s="2">
        <f t="shared" si="3"/>
        <v>935050.51</v>
      </c>
    </row>
    <row r="15" spans="1:10" ht="31.5">
      <c r="A15" s="38">
        <v>4</v>
      </c>
      <c r="B15" s="38" t="s">
        <v>14</v>
      </c>
      <c r="C15" s="3" t="s">
        <v>6</v>
      </c>
      <c r="D15" s="1">
        <f t="shared" si="1"/>
        <v>606000</v>
      </c>
      <c r="E15" s="1">
        <v>486000</v>
      </c>
      <c r="F15" s="1">
        <v>114000</v>
      </c>
      <c r="G15" s="1">
        <v>6000</v>
      </c>
      <c r="H15" s="1">
        <v>0</v>
      </c>
      <c r="I15" s="1">
        <v>0</v>
      </c>
      <c r="J15" s="1">
        <f>SUM(E15:G15)</f>
        <v>606000</v>
      </c>
    </row>
    <row r="16" spans="1:10" ht="31.5">
      <c r="A16" s="39"/>
      <c r="B16" s="39"/>
      <c r="C16" s="3" t="s">
        <v>15</v>
      </c>
      <c r="D16" s="1">
        <f t="shared" si="1"/>
        <v>299400</v>
      </c>
      <c r="E16" s="1">
        <v>218200</v>
      </c>
      <c r="F16" s="1">
        <v>51200</v>
      </c>
      <c r="G16" s="1">
        <v>2781.82</v>
      </c>
      <c r="H16" s="1">
        <v>12218.18</v>
      </c>
      <c r="I16" s="1">
        <v>15000</v>
      </c>
      <c r="J16" s="1">
        <f>SUM(E16:G16)</f>
        <v>272181.82</v>
      </c>
    </row>
    <row r="17" spans="1:10" ht="15.75">
      <c r="A17" s="40"/>
      <c r="B17" s="40"/>
      <c r="C17" s="2" t="s">
        <v>7</v>
      </c>
      <c r="D17" s="2">
        <f t="shared" si="1"/>
        <v>905400</v>
      </c>
      <c r="E17" s="2">
        <f t="shared" ref="E17:J17" si="4">SUM(E15:E16)</f>
        <v>704200</v>
      </c>
      <c r="F17" s="2">
        <f t="shared" si="4"/>
        <v>165200</v>
      </c>
      <c r="G17" s="2">
        <f t="shared" si="4"/>
        <v>8781.82</v>
      </c>
      <c r="H17" s="2">
        <f t="shared" si="4"/>
        <v>12218.18</v>
      </c>
      <c r="I17" s="2">
        <f t="shared" si="4"/>
        <v>15000</v>
      </c>
      <c r="J17" s="2">
        <f t="shared" si="4"/>
        <v>878181.82000000007</v>
      </c>
    </row>
    <row r="18" spans="1:10" ht="15.7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31.5">
      <c r="A19" s="38"/>
      <c r="B19" s="38" t="s">
        <v>17</v>
      </c>
      <c r="C19" s="3" t="s">
        <v>6</v>
      </c>
      <c r="D19" s="1">
        <f t="shared" si="1"/>
        <v>2294000</v>
      </c>
      <c r="E19" s="1">
        <f t="shared" ref="E19:I20" si="5">E6+E9+E12+E15</f>
        <v>1843600</v>
      </c>
      <c r="F19" s="1">
        <f t="shared" si="5"/>
        <v>426400</v>
      </c>
      <c r="G19" s="1">
        <f t="shared" si="5"/>
        <v>24000</v>
      </c>
      <c r="H19" s="1">
        <f t="shared" si="5"/>
        <v>0</v>
      </c>
      <c r="I19" s="1">
        <f t="shared" si="5"/>
        <v>0</v>
      </c>
      <c r="J19" s="1">
        <f>SUM(E19:G19)</f>
        <v>2294000</v>
      </c>
    </row>
    <row r="20" spans="1:10" ht="31.5">
      <c r="A20" s="39"/>
      <c r="B20" s="39"/>
      <c r="C20" s="3" t="s">
        <v>15</v>
      </c>
      <c r="D20" s="1">
        <f t="shared" si="1"/>
        <v>1219600</v>
      </c>
      <c r="E20" s="1">
        <f t="shared" si="5"/>
        <v>880900</v>
      </c>
      <c r="F20" s="1">
        <f t="shared" si="5"/>
        <v>212700</v>
      </c>
      <c r="G20" s="1">
        <f t="shared" si="5"/>
        <v>9975.77</v>
      </c>
      <c r="H20" s="1">
        <f t="shared" si="5"/>
        <v>53024.229999999996</v>
      </c>
      <c r="I20" s="1">
        <f t="shared" si="5"/>
        <v>63000</v>
      </c>
      <c r="J20" s="1">
        <f>SUM(E20:G20)</f>
        <v>1103575.77</v>
      </c>
    </row>
    <row r="21" spans="1:10" ht="15.75">
      <c r="A21" s="40"/>
      <c r="B21" s="40"/>
      <c r="C21" s="2" t="s">
        <v>7</v>
      </c>
      <c r="D21" s="2">
        <f t="shared" ref="D21:J21" si="6">D19+D20</f>
        <v>3513600</v>
      </c>
      <c r="E21" s="2">
        <f t="shared" si="6"/>
        <v>2724500</v>
      </c>
      <c r="F21" s="2">
        <f t="shared" si="6"/>
        <v>639100</v>
      </c>
      <c r="G21" s="2">
        <f t="shared" si="6"/>
        <v>33975.770000000004</v>
      </c>
      <c r="H21" s="2">
        <f t="shared" si="6"/>
        <v>53024.229999999996</v>
      </c>
      <c r="I21" s="2">
        <f t="shared" si="6"/>
        <v>63000</v>
      </c>
      <c r="J21" s="2">
        <f t="shared" si="6"/>
        <v>3397575.77</v>
      </c>
    </row>
  </sheetData>
  <mergeCells count="15">
    <mergeCell ref="A19:A21"/>
    <mergeCell ref="B19:B21"/>
    <mergeCell ref="A9:A11"/>
    <mergeCell ref="B9:B11"/>
    <mergeCell ref="A12:A14"/>
    <mergeCell ref="B12:B14"/>
    <mergeCell ref="A15:A17"/>
    <mergeCell ref="B15:B17"/>
    <mergeCell ref="A6:A8"/>
    <mergeCell ref="B6:B8"/>
    <mergeCell ref="A2:J2"/>
    <mergeCell ref="A4:A5"/>
    <mergeCell ref="B4:B5"/>
    <mergeCell ref="C4:C5"/>
    <mergeCell ref="D4:J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8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34"/>
  <sheetViews>
    <sheetView topLeftCell="A4" workbookViewId="0">
      <selection activeCell="F10" sqref="F10:H10"/>
    </sheetView>
  </sheetViews>
  <sheetFormatPr defaultRowHeight="15"/>
  <cols>
    <col min="1" max="1" width="5.85546875" customWidth="1"/>
    <col min="2" max="2" width="27.140625" customWidth="1"/>
    <col min="3" max="4" width="18.28515625" customWidth="1"/>
    <col min="5" max="5" width="14.42578125" customWidth="1"/>
    <col min="6" max="6" width="13.140625" customWidth="1"/>
    <col min="7" max="7" width="13.7109375" customWidth="1"/>
    <col min="8" max="8" width="14.7109375" customWidth="1"/>
    <col min="9" max="10" width="13.85546875" customWidth="1"/>
    <col min="11" max="11" width="12" customWidth="1"/>
  </cols>
  <sheetData>
    <row r="2" spans="1:12" ht="15.75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2" ht="15.75">
      <c r="A4" s="38" t="s">
        <v>9</v>
      </c>
      <c r="B4" s="38" t="s">
        <v>10</v>
      </c>
      <c r="C4" s="38" t="s">
        <v>8</v>
      </c>
      <c r="D4" s="38" t="s">
        <v>32</v>
      </c>
      <c r="E4" s="42" t="s">
        <v>18</v>
      </c>
      <c r="F4" s="43"/>
      <c r="G4" s="43"/>
      <c r="H4" s="43"/>
      <c r="I4" s="43"/>
      <c r="J4" s="43"/>
      <c r="K4" s="43"/>
    </row>
    <row r="5" spans="1:12" ht="15.75">
      <c r="A5" s="40"/>
      <c r="B5" s="40"/>
      <c r="C5" s="40"/>
      <c r="D5" s="40"/>
      <c r="E5" s="1" t="s">
        <v>0</v>
      </c>
      <c r="F5" s="1" t="s">
        <v>1</v>
      </c>
      <c r="G5" s="1" t="s">
        <v>2</v>
      </c>
      <c r="H5" s="1" t="s">
        <v>3</v>
      </c>
      <c r="I5" s="1" t="s">
        <v>4</v>
      </c>
      <c r="J5" s="1" t="s">
        <v>22</v>
      </c>
      <c r="K5" s="1" t="s">
        <v>5</v>
      </c>
    </row>
    <row r="6" spans="1:12" ht="31.5">
      <c r="A6" s="38">
        <v>1</v>
      </c>
      <c r="B6" s="38" t="s">
        <v>25</v>
      </c>
      <c r="C6" s="3" t="s">
        <v>6</v>
      </c>
      <c r="D6" s="3"/>
      <c r="E6" s="1">
        <f>SUM(F6:K6)</f>
        <v>532189</v>
      </c>
      <c r="F6" s="1">
        <v>434200</v>
      </c>
      <c r="G6" s="1">
        <v>92667</v>
      </c>
      <c r="H6" s="1">
        <v>5322</v>
      </c>
      <c r="I6" s="1">
        <v>0</v>
      </c>
      <c r="J6" s="1">
        <v>0</v>
      </c>
      <c r="K6" s="1">
        <v>0</v>
      </c>
    </row>
    <row r="7" spans="1:12" ht="15.75">
      <c r="A7" s="39"/>
      <c r="B7" s="39"/>
      <c r="C7" s="4"/>
      <c r="D7" s="4">
        <f>F7+G7</f>
        <v>524232.77</v>
      </c>
      <c r="E7" s="24">
        <f>SUM(F7:K7)</f>
        <v>529528.05000000005</v>
      </c>
      <c r="F7" s="15">
        <v>424623.34</v>
      </c>
      <c r="G7" s="15">
        <v>99609.43</v>
      </c>
      <c r="H7" s="15">
        <v>5295.28</v>
      </c>
      <c r="I7" s="5"/>
      <c r="J7" s="5"/>
      <c r="K7" s="5"/>
    </row>
    <row r="8" spans="1:12" ht="15.75">
      <c r="A8" s="39"/>
      <c r="B8" s="39"/>
      <c r="C8" s="4"/>
      <c r="D8" s="4">
        <f>F8+G8</f>
        <v>2634.34</v>
      </c>
      <c r="E8" s="24">
        <f>SUM(F8:K8)</f>
        <v>2660.9500000000003</v>
      </c>
      <c r="F8" s="15">
        <v>2133.79</v>
      </c>
      <c r="G8" s="15">
        <v>500.55</v>
      </c>
      <c r="H8" s="15">
        <v>26.61</v>
      </c>
      <c r="I8" s="5"/>
      <c r="J8" s="5"/>
      <c r="K8" s="5"/>
    </row>
    <row r="9" spans="1:12" ht="31.5">
      <c r="A9" s="39"/>
      <c r="B9" s="39"/>
      <c r="C9" s="3" t="s">
        <v>15</v>
      </c>
      <c r="D9" s="3"/>
      <c r="E9" s="1">
        <f>SUM(F9:K9)</f>
        <v>252033</v>
      </c>
      <c r="F9" s="1">
        <v>174700</v>
      </c>
      <c r="G9" s="1">
        <v>50133</v>
      </c>
      <c r="H9" s="1">
        <v>2270.9299999999998</v>
      </c>
      <c r="I9" s="1">
        <v>11729.07</v>
      </c>
      <c r="J9" s="1"/>
      <c r="K9" s="1">
        <v>13200</v>
      </c>
    </row>
    <row r="10" spans="1:12" ht="15.75">
      <c r="A10" s="39"/>
      <c r="B10" s="39"/>
      <c r="C10" s="4"/>
      <c r="D10" s="4">
        <v>224832.89</v>
      </c>
      <c r="E10" s="24">
        <f>SUM(F10:K10)</f>
        <v>251511.00000000003</v>
      </c>
      <c r="F10" s="15">
        <v>182112.41</v>
      </c>
      <c r="G10" s="15">
        <v>42720.480000000003</v>
      </c>
      <c r="H10" s="15">
        <v>2271.04</v>
      </c>
      <c r="I10" s="15">
        <v>11207.07</v>
      </c>
      <c r="J10" s="15"/>
      <c r="K10" s="15">
        <v>13200</v>
      </c>
      <c r="L10" t="s">
        <v>24</v>
      </c>
    </row>
    <row r="11" spans="1:12" ht="15.75">
      <c r="A11" s="40"/>
      <c r="B11" s="40"/>
      <c r="C11" s="2" t="s">
        <v>7</v>
      </c>
      <c r="D11" s="2">
        <f>D7+D10+D8</f>
        <v>751700</v>
      </c>
      <c r="E11" s="2">
        <f>E7+E10+E8</f>
        <v>783700</v>
      </c>
      <c r="F11" s="2">
        <f>F7+F10+F8</f>
        <v>608869.54</v>
      </c>
      <c r="G11" s="2">
        <f>G7+G10+G8</f>
        <v>142830.46</v>
      </c>
      <c r="H11" s="2">
        <f>H7+H10+H8</f>
        <v>7592.9299999999994</v>
      </c>
      <c r="I11" s="2">
        <f>I7+I10</f>
        <v>11207.07</v>
      </c>
      <c r="J11" s="2">
        <f>J7+J10</f>
        <v>0</v>
      </c>
      <c r="K11" s="2">
        <f>K7+K10</f>
        <v>13200</v>
      </c>
    </row>
    <row r="12" spans="1:12" ht="31.5">
      <c r="A12" s="38">
        <v>2</v>
      </c>
      <c r="B12" s="38" t="s">
        <v>26</v>
      </c>
      <c r="C12" s="3" t="s">
        <v>6</v>
      </c>
      <c r="D12" s="3"/>
      <c r="E12" s="1">
        <f t="shared" ref="E12:E28" si="0">SUM(F12:K12)</f>
        <v>495936</v>
      </c>
      <c r="F12" s="1">
        <v>396900</v>
      </c>
      <c r="G12" s="1">
        <v>94036</v>
      </c>
      <c r="H12" s="1">
        <v>5000</v>
      </c>
      <c r="I12" s="1">
        <v>0</v>
      </c>
      <c r="J12" s="1"/>
      <c r="K12" s="1">
        <v>0</v>
      </c>
    </row>
    <row r="13" spans="1:12" ht="15.75">
      <c r="A13" s="39"/>
      <c r="B13" s="39"/>
      <c r="C13" s="6"/>
      <c r="D13" s="6">
        <f>F13+G13</f>
        <v>490976.64</v>
      </c>
      <c r="E13" s="25">
        <f t="shared" si="0"/>
        <v>495936</v>
      </c>
      <c r="F13" s="13">
        <v>397686.21</v>
      </c>
      <c r="G13" s="13">
        <v>93290.43</v>
      </c>
      <c r="H13" s="13">
        <v>4959.3599999999997</v>
      </c>
      <c r="I13" s="7"/>
      <c r="J13" s="7"/>
      <c r="K13" s="7"/>
    </row>
    <row r="14" spans="1:12" ht="15.75">
      <c r="A14" s="39"/>
      <c r="B14" s="39"/>
      <c r="C14" s="6"/>
      <c r="D14" s="6">
        <f>F14+G14</f>
        <v>1968.1200000000001</v>
      </c>
      <c r="E14" s="25">
        <f t="shared" si="0"/>
        <v>1988.0000000000002</v>
      </c>
      <c r="F14" s="13">
        <v>1594.16</v>
      </c>
      <c r="G14" s="13">
        <v>373.96</v>
      </c>
      <c r="H14" s="13">
        <v>19.88</v>
      </c>
      <c r="I14" s="7"/>
      <c r="J14" s="7"/>
      <c r="K14" s="7"/>
    </row>
    <row r="15" spans="1:12" ht="31.5">
      <c r="A15" s="39"/>
      <c r="B15" s="39"/>
      <c r="C15" s="3" t="s">
        <v>15</v>
      </c>
      <c r="D15" s="3"/>
      <c r="E15" s="1">
        <f t="shared" si="0"/>
        <v>363864</v>
      </c>
      <c r="F15" s="1">
        <v>264700</v>
      </c>
      <c r="G15" s="1">
        <v>61164</v>
      </c>
      <c r="H15" s="1">
        <v>3250.51</v>
      </c>
      <c r="I15" s="1">
        <v>15749.49</v>
      </c>
      <c r="J15" s="1"/>
      <c r="K15" s="1">
        <v>19000</v>
      </c>
    </row>
    <row r="16" spans="1:12" ht="15.75">
      <c r="A16" s="39"/>
      <c r="B16" s="39"/>
      <c r="C16" s="6"/>
      <c r="D16" s="6">
        <v>323855.24</v>
      </c>
      <c r="E16" s="25">
        <f t="shared" si="0"/>
        <v>361876.00000000006</v>
      </c>
      <c r="F16" s="18">
        <v>262319.53000000003</v>
      </c>
      <c r="G16" s="18">
        <v>61535.71</v>
      </c>
      <c r="H16" s="18">
        <v>3271.27</v>
      </c>
      <c r="I16" s="18">
        <v>15749.49</v>
      </c>
      <c r="J16" s="18"/>
      <c r="K16" s="18">
        <v>19000</v>
      </c>
      <c r="L16" t="s">
        <v>24</v>
      </c>
    </row>
    <row r="17" spans="1:13" ht="15.75">
      <c r="A17" s="40"/>
      <c r="B17" s="40"/>
      <c r="C17" s="2" t="s">
        <v>7</v>
      </c>
      <c r="D17" s="2">
        <f>D13+D16+D14</f>
        <v>816800</v>
      </c>
      <c r="E17" s="2">
        <f>E13+E16+E14</f>
        <v>859800</v>
      </c>
      <c r="F17" s="2">
        <f>F13+F16+F14</f>
        <v>661599.9</v>
      </c>
      <c r="G17" s="2">
        <f>G13+G16+G14</f>
        <v>155200.09999999998</v>
      </c>
      <c r="H17" s="2">
        <f>H13+H16+H14</f>
        <v>8250.5099999999984</v>
      </c>
      <c r="I17" s="2">
        <f>I13+I16</f>
        <v>15749.49</v>
      </c>
      <c r="J17" s="2">
        <f>J13+J16</f>
        <v>0</v>
      </c>
      <c r="K17" s="2">
        <f>K13+K16</f>
        <v>19000</v>
      </c>
    </row>
    <row r="18" spans="1:13" ht="31.5">
      <c r="A18" s="38">
        <v>3</v>
      </c>
      <c r="B18" s="38" t="s">
        <v>27</v>
      </c>
      <c r="C18" s="3" t="s">
        <v>6</v>
      </c>
      <c r="D18" s="3"/>
      <c r="E18" s="1">
        <f t="shared" si="0"/>
        <v>725035</v>
      </c>
      <c r="F18" s="1">
        <v>579310</v>
      </c>
      <c r="G18" s="1">
        <v>138475</v>
      </c>
      <c r="H18" s="1">
        <v>7250</v>
      </c>
      <c r="I18" s="1">
        <v>0</v>
      </c>
      <c r="J18" s="1"/>
      <c r="K18" s="1"/>
    </row>
    <row r="19" spans="1:13" ht="15.75">
      <c r="A19" s="39"/>
      <c r="B19" s="39"/>
      <c r="C19" s="8"/>
      <c r="D19" s="8">
        <f>F19+G19</f>
        <v>614619.72</v>
      </c>
      <c r="E19" s="26">
        <f t="shared" si="0"/>
        <v>620828</v>
      </c>
      <c r="F19" s="14">
        <v>497835.88</v>
      </c>
      <c r="G19" s="14">
        <v>116783.84</v>
      </c>
      <c r="H19" s="14">
        <v>6208.28</v>
      </c>
      <c r="I19" s="9"/>
      <c r="J19" s="9"/>
      <c r="K19" s="9"/>
    </row>
    <row r="20" spans="1:13" ht="15.75">
      <c r="A20" s="39"/>
      <c r="B20" s="39"/>
      <c r="C20" s="8"/>
      <c r="D20" s="8">
        <f>F20+G20</f>
        <v>28422.7</v>
      </c>
      <c r="E20" s="26">
        <f t="shared" si="0"/>
        <v>28709.8</v>
      </c>
      <c r="F20" s="14">
        <v>23022.11</v>
      </c>
      <c r="G20" s="14">
        <v>5400.59</v>
      </c>
      <c r="H20" s="14">
        <v>287.10000000000002</v>
      </c>
      <c r="I20" s="9"/>
      <c r="J20" s="9"/>
      <c r="K20" s="9"/>
    </row>
    <row r="21" spans="1:13" ht="15.75">
      <c r="A21" s="39"/>
      <c r="B21" s="39"/>
      <c r="C21" s="8"/>
      <c r="D21" s="8">
        <f>F21+G21</f>
        <v>55103.259999999995</v>
      </c>
      <c r="E21" s="26">
        <f t="shared" si="0"/>
        <v>55659.859999999993</v>
      </c>
      <c r="F21" s="14">
        <v>44633.09</v>
      </c>
      <c r="G21" s="14">
        <v>10470.17</v>
      </c>
      <c r="H21" s="14">
        <v>556.6</v>
      </c>
      <c r="I21" s="9"/>
      <c r="J21" s="9"/>
      <c r="K21" s="9"/>
    </row>
    <row r="22" spans="1:13" ht="31.5">
      <c r="A22" s="39"/>
      <c r="B22" s="39"/>
      <c r="C22" s="3" t="s">
        <v>15</v>
      </c>
      <c r="D22" s="3"/>
      <c r="E22" s="1">
        <f t="shared" si="0"/>
        <v>231717</v>
      </c>
      <c r="F22" s="1">
        <v>170490</v>
      </c>
      <c r="G22" s="1">
        <v>37425</v>
      </c>
      <c r="H22" s="1">
        <v>2100.5100000000002</v>
      </c>
      <c r="I22" s="1">
        <v>10001.49</v>
      </c>
      <c r="J22" s="1"/>
      <c r="K22" s="1">
        <v>11700</v>
      </c>
      <c r="M22" s="12"/>
    </row>
    <row r="23" spans="1:13" ht="15.75">
      <c r="A23" s="39"/>
      <c r="B23" s="39"/>
      <c r="C23" s="8"/>
      <c r="D23" s="8">
        <v>227554.32</v>
      </c>
      <c r="E23" s="26">
        <f t="shared" si="0"/>
        <v>252585</v>
      </c>
      <c r="F23" s="16">
        <v>184316.74</v>
      </c>
      <c r="G23" s="16">
        <v>43237.58</v>
      </c>
      <c r="H23" s="16">
        <v>2298.5300000000002</v>
      </c>
      <c r="I23" s="16">
        <v>10032.15</v>
      </c>
      <c r="J23" s="16"/>
      <c r="K23" s="16">
        <v>12700</v>
      </c>
      <c r="L23" t="s">
        <v>24</v>
      </c>
    </row>
    <row r="24" spans="1:13" ht="15.75">
      <c r="A24" s="40"/>
      <c r="B24" s="40"/>
      <c r="C24" s="2" t="s">
        <v>7</v>
      </c>
      <c r="D24" s="2">
        <f>D19+D23+D20+D21</f>
        <v>925700</v>
      </c>
      <c r="E24" s="2">
        <f>E23+E19+E20+E21</f>
        <v>957782.66</v>
      </c>
      <c r="F24" s="2">
        <f>F19+F23+F20+F21</f>
        <v>749807.82</v>
      </c>
      <c r="G24" s="2">
        <f>G19+G23+G20+G21</f>
        <v>175892.18</v>
      </c>
      <c r="H24" s="2">
        <f>H19+H23+H20+H21</f>
        <v>9350.51</v>
      </c>
      <c r="I24" s="2">
        <f>I19+I23</f>
        <v>10032.15</v>
      </c>
      <c r="J24" s="2">
        <f>J19+J23</f>
        <v>0</v>
      </c>
      <c r="K24" s="2">
        <f>K19+K23</f>
        <v>12700</v>
      </c>
    </row>
    <row r="25" spans="1:13" ht="31.5">
      <c r="A25" s="38">
        <v>4</v>
      </c>
      <c r="B25" s="45" t="s">
        <v>28</v>
      </c>
      <c r="C25" s="3" t="s">
        <v>6</v>
      </c>
      <c r="D25" s="3"/>
      <c r="E25" s="1">
        <f t="shared" si="0"/>
        <v>606520</v>
      </c>
      <c r="F25" s="1">
        <v>486000</v>
      </c>
      <c r="G25" s="1">
        <v>114454.8</v>
      </c>
      <c r="H25" s="1">
        <v>6065.2</v>
      </c>
      <c r="I25" s="1">
        <v>0</v>
      </c>
      <c r="J25" s="1">
        <v>0</v>
      </c>
      <c r="K25" s="1">
        <v>0</v>
      </c>
    </row>
    <row r="26" spans="1:13" ht="15.75">
      <c r="A26" s="39"/>
      <c r="B26" s="46"/>
      <c r="C26" s="10"/>
      <c r="D26" s="10">
        <v>600454.80000000005</v>
      </c>
      <c r="E26" s="27">
        <f t="shared" si="0"/>
        <v>606520</v>
      </c>
      <c r="F26" s="17">
        <v>486362.43</v>
      </c>
      <c r="G26" s="17">
        <v>114092.37</v>
      </c>
      <c r="H26" s="17">
        <v>6065.2</v>
      </c>
      <c r="I26" s="11"/>
      <c r="J26" s="11"/>
      <c r="K26" s="11"/>
      <c r="L26" t="s">
        <v>24</v>
      </c>
    </row>
    <row r="27" spans="1:13" ht="31.5">
      <c r="A27" s="39"/>
      <c r="B27" s="46"/>
      <c r="C27" s="3" t="s">
        <v>15</v>
      </c>
      <c r="D27" s="3"/>
      <c r="E27" s="1">
        <f t="shared" si="0"/>
        <v>303945.2</v>
      </c>
      <c r="F27" s="1">
        <v>218200</v>
      </c>
      <c r="G27" s="1">
        <v>50745.2</v>
      </c>
      <c r="H27" s="1">
        <v>2716.62</v>
      </c>
      <c r="I27" s="1">
        <v>17283.38</v>
      </c>
      <c r="J27" s="1"/>
      <c r="K27" s="1">
        <v>15000</v>
      </c>
    </row>
    <row r="28" spans="1:13" ht="15.75">
      <c r="A28" s="39"/>
      <c r="B28" s="46"/>
      <c r="C28" s="10"/>
      <c r="D28" s="10">
        <v>268945.2</v>
      </c>
      <c r="E28" s="27">
        <f t="shared" si="0"/>
        <v>303500</v>
      </c>
      <c r="F28" s="17">
        <v>217842.94</v>
      </c>
      <c r="G28" s="17">
        <v>51102.26</v>
      </c>
      <c r="H28" s="17">
        <v>2716.62</v>
      </c>
      <c r="I28" s="17">
        <v>16838.18</v>
      </c>
      <c r="J28" s="17"/>
      <c r="K28" s="17">
        <v>15000</v>
      </c>
      <c r="L28" t="s">
        <v>24</v>
      </c>
    </row>
    <row r="29" spans="1:13" ht="15.75">
      <c r="A29" s="40"/>
      <c r="B29" s="47"/>
      <c r="C29" s="2" t="s">
        <v>7</v>
      </c>
      <c r="D29" s="2">
        <f>D26+D28</f>
        <v>869400</v>
      </c>
      <c r="E29" s="2">
        <f t="shared" ref="E29:K29" si="1">E26+E28</f>
        <v>910020</v>
      </c>
      <c r="F29" s="2">
        <f t="shared" si="1"/>
        <v>704205.37</v>
      </c>
      <c r="G29" s="2">
        <f t="shared" si="1"/>
        <v>165194.63</v>
      </c>
      <c r="H29" s="2">
        <f t="shared" si="1"/>
        <v>8781.82</v>
      </c>
      <c r="I29" s="2">
        <f t="shared" si="1"/>
        <v>16838.18</v>
      </c>
      <c r="J29" s="2">
        <f t="shared" si="1"/>
        <v>0</v>
      </c>
      <c r="K29" s="2">
        <f t="shared" si="1"/>
        <v>15000</v>
      </c>
    </row>
    <row r="30" spans="1:13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3" ht="15.75">
      <c r="A31" s="28"/>
      <c r="B31" s="28"/>
      <c r="C31" s="2" t="s">
        <v>7</v>
      </c>
      <c r="D31" s="2">
        <f>D11+D17+D24+D29</f>
        <v>3363600</v>
      </c>
      <c r="E31" s="2">
        <f t="shared" ref="E31:K31" si="2">E11+E17+E24+E29</f>
        <v>3511302.66</v>
      </c>
      <c r="F31" s="2">
        <f t="shared" si="2"/>
        <v>2724482.63</v>
      </c>
      <c r="G31" s="2">
        <f t="shared" si="2"/>
        <v>639117.36999999988</v>
      </c>
      <c r="H31" s="2">
        <f t="shared" si="2"/>
        <v>33975.769999999997</v>
      </c>
      <c r="I31" s="2">
        <f t="shared" si="2"/>
        <v>53826.89</v>
      </c>
      <c r="J31" s="2">
        <f t="shared" si="2"/>
        <v>0</v>
      </c>
      <c r="K31" s="2">
        <f t="shared" si="2"/>
        <v>59900</v>
      </c>
    </row>
    <row r="33" spans="3:3">
      <c r="C33" t="s">
        <v>33</v>
      </c>
    </row>
    <row r="34" spans="3:3">
      <c r="C34" t="s">
        <v>34</v>
      </c>
    </row>
  </sheetData>
  <mergeCells count="14">
    <mergeCell ref="A18:A24"/>
    <mergeCell ref="A25:A29"/>
    <mergeCell ref="B12:B17"/>
    <mergeCell ref="B18:B24"/>
    <mergeCell ref="B25:B29"/>
    <mergeCell ref="A12:A17"/>
    <mergeCell ref="A6:A11"/>
    <mergeCell ref="B6:B11"/>
    <mergeCell ref="D4:D5"/>
    <mergeCell ref="A2:K2"/>
    <mergeCell ref="A4:A5"/>
    <mergeCell ref="B4:B5"/>
    <mergeCell ref="C4:C5"/>
    <mergeCell ref="E4:K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1"/>
  <sheetViews>
    <sheetView workbookViewId="0">
      <selection activeCell="A30" sqref="A30:IV31"/>
    </sheetView>
  </sheetViews>
  <sheetFormatPr defaultRowHeight="15"/>
  <cols>
    <col min="1" max="1" width="5.85546875" customWidth="1"/>
    <col min="2" max="2" width="27.140625" customWidth="1"/>
    <col min="3" max="4" width="18.28515625" customWidth="1"/>
    <col min="5" max="5" width="14.42578125" customWidth="1"/>
    <col min="6" max="6" width="13.140625" customWidth="1"/>
    <col min="7" max="7" width="13.7109375" customWidth="1"/>
    <col min="8" max="8" width="14.7109375" customWidth="1"/>
    <col min="9" max="9" width="13.85546875" customWidth="1"/>
    <col min="10" max="10" width="12" customWidth="1"/>
  </cols>
  <sheetData>
    <row r="2" spans="1:11" ht="15.75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</row>
    <row r="4" spans="1:11" ht="15.75" customHeight="1">
      <c r="A4" s="38" t="s">
        <v>9</v>
      </c>
      <c r="B4" s="38" t="s">
        <v>10</v>
      </c>
      <c r="C4" s="38" t="s">
        <v>8</v>
      </c>
      <c r="D4" s="38" t="s">
        <v>32</v>
      </c>
      <c r="E4" s="42" t="s">
        <v>18</v>
      </c>
      <c r="F4" s="43"/>
      <c r="G4" s="43"/>
      <c r="H4" s="43"/>
      <c r="I4" s="43"/>
      <c r="J4" s="43"/>
    </row>
    <row r="5" spans="1:11" ht="15.75">
      <c r="A5" s="40"/>
      <c r="B5" s="40"/>
      <c r="C5" s="40"/>
      <c r="D5" s="40"/>
      <c r="E5" s="1" t="s">
        <v>0</v>
      </c>
      <c r="F5" s="1" t="s">
        <v>1</v>
      </c>
      <c r="G5" s="1" t="s">
        <v>2</v>
      </c>
      <c r="H5" s="1" t="s">
        <v>3</v>
      </c>
      <c r="I5" s="1" t="s">
        <v>4</v>
      </c>
      <c r="J5" s="1" t="s">
        <v>5</v>
      </c>
    </row>
    <row r="6" spans="1:11" ht="31.5" customHeight="1">
      <c r="A6" s="38">
        <v>1</v>
      </c>
      <c r="B6" s="38" t="s">
        <v>40</v>
      </c>
      <c r="C6" s="38" t="s">
        <v>6</v>
      </c>
      <c r="D6" s="35">
        <f>F6+G6</f>
        <v>435677.3</v>
      </c>
      <c r="E6" s="31">
        <f>SUM(F6:J6)</f>
        <v>440078.08999999997</v>
      </c>
      <c r="F6" s="31">
        <v>422606.98</v>
      </c>
      <c r="G6" s="31">
        <v>13070.32</v>
      </c>
      <c r="H6" s="31">
        <v>4400.79</v>
      </c>
      <c r="I6" s="31">
        <v>0</v>
      </c>
      <c r="J6" s="30">
        <v>0</v>
      </c>
      <c r="K6" t="s">
        <v>24</v>
      </c>
    </row>
    <row r="7" spans="1:11" ht="15.75">
      <c r="A7" s="39"/>
      <c r="B7" s="39"/>
      <c r="C7" s="39"/>
      <c r="D7" s="35">
        <f>F7+G7</f>
        <v>74250</v>
      </c>
      <c r="E7" s="31">
        <f>SUM(F7:J7)</f>
        <v>75000</v>
      </c>
      <c r="F7" s="31">
        <v>72022.5</v>
      </c>
      <c r="G7" s="31">
        <v>2227.5</v>
      </c>
      <c r="H7" s="31">
        <v>750</v>
      </c>
      <c r="I7" s="30"/>
      <c r="J7" s="30"/>
      <c r="K7" t="s">
        <v>24</v>
      </c>
    </row>
    <row r="8" spans="1:11" ht="15.75">
      <c r="A8" s="39"/>
      <c r="B8" s="39"/>
      <c r="C8" s="40"/>
      <c r="D8" s="35">
        <f>F8+G8</f>
        <v>7010.5099999999993</v>
      </c>
      <c r="E8" s="31">
        <f>SUM(F8:J8)</f>
        <v>7081.32</v>
      </c>
      <c r="F8" s="31">
        <v>6800.19</v>
      </c>
      <c r="G8" s="31">
        <v>210.32</v>
      </c>
      <c r="H8" s="31">
        <v>70.81</v>
      </c>
      <c r="I8" s="30"/>
      <c r="J8" s="30"/>
      <c r="K8" t="s">
        <v>24</v>
      </c>
    </row>
    <row r="9" spans="1:11" ht="31.5">
      <c r="A9" s="39"/>
      <c r="B9" s="39"/>
      <c r="C9" s="3" t="s">
        <v>15</v>
      </c>
      <c r="D9" s="35">
        <f>F9+G9</f>
        <v>267344.19</v>
      </c>
      <c r="E9" s="31">
        <f>SUM(F9:J9)</f>
        <v>311912.2</v>
      </c>
      <c r="F9" s="31">
        <v>259323.86</v>
      </c>
      <c r="G9" s="31">
        <v>8020.33</v>
      </c>
      <c r="H9" s="31">
        <v>2700.45</v>
      </c>
      <c r="I9" s="31">
        <v>21867.56</v>
      </c>
      <c r="J9" s="31">
        <v>20000</v>
      </c>
      <c r="K9" t="s">
        <v>24</v>
      </c>
    </row>
    <row r="10" spans="1:11" ht="15.75">
      <c r="A10" s="40"/>
      <c r="B10" s="40"/>
      <c r="C10" s="24" t="s">
        <v>7</v>
      </c>
      <c r="D10" s="32">
        <f>SUM(D6:D9)</f>
        <v>784282</v>
      </c>
      <c r="E10" s="32">
        <f>SUM(F10:J10)</f>
        <v>834071.6100000001</v>
      </c>
      <c r="F10" s="32">
        <f>SUM(F6:F9)</f>
        <v>760753.53</v>
      </c>
      <c r="G10" s="32">
        <f>SUM(G6:G9)</f>
        <v>23528.47</v>
      </c>
      <c r="H10" s="32">
        <f>SUM(H6:H9)</f>
        <v>7922.05</v>
      </c>
      <c r="I10" s="32">
        <f>SUM(I6:I9)</f>
        <v>21867.56</v>
      </c>
      <c r="J10" s="32">
        <f>SUM(J6:J9)</f>
        <v>20000</v>
      </c>
    </row>
    <row r="11" spans="1:11" ht="31.5" customHeight="1">
      <c r="A11" s="38">
        <v>2</v>
      </c>
      <c r="B11" s="38" t="s">
        <v>39</v>
      </c>
      <c r="C11" s="38" t="s">
        <v>6</v>
      </c>
      <c r="D11" s="35">
        <f>F11+G11</f>
        <v>465631.53</v>
      </c>
      <c r="E11" s="31">
        <f t="shared" ref="E11:E24" si="0">SUM(F11:J11)</f>
        <v>470334.88</v>
      </c>
      <c r="F11" s="31">
        <v>451662.58</v>
      </c>
      <c r="G11" s="31">
        <v>13968.95</v>
      </c>
      <c r="H11" s="31">
        <v>4703.3500000000004</v>
      </c>
      <c r="I11" s="30">
        <v>0</v>
      </c>
      <c r="J11" s="30">
        <v>0</v>
      </c>
      <c r="K11" t="s">
        <v>24</v>
      </c>
    </row>
    <row r="12" spans="1:11" ht="15.75">
      <c r="A12" s="39"/>
      <c r="B12" s="39"/>
      <c r="C12" s="40"/>
      <c r="D12" s="35">
        <f>F12+G12</f>
        <v>90184.79</v>
      </c>
      <c r="E12" s="31">
        <f t="shared" si="0"/>
        <v>91095.75</v>
      </c>
      <c r="F12" s="31">
        <v>87479.25</v>
      </c>
      <c r="G12" s="31">
        <v>2705.54</v>
      </c>
      <c r="H12" s="31">
        <v>910.96</v>
      </c>
      <c r="I12" s="30"/>
      <c r="J12" s="30"/>
      <c r="K12" t="s">
        <v>24</v>
      </c>
    </row>
    <row r="13" spans="1:11" ht="31.5">
      <c r="A13" s="39"/>
      <c r="B13" s="39"/>
      <c r="C13" s="3" t="s">
        <v>15</v>
      </c>
      <c r="D13" s="35">
        <f>F13+G13</f>
        <v>297135.68</v>
      </c>
      <c r="E13" s="31">
        <v>341314.45</v>
      </c>
      <c r="F13" s="31">
        <v>288221.61</v>
      </c>
      <c r="G13" s="31">
        <v>8914.07</v>
      </c>
      <c r="H13" s="31">
        <v>3001.37</v>
      </c>
      <c r="I13" s="31">
        <v>23177.4</v>
      </c>
      <c r="J13" s="31">
        <v>18000</v>
      </c>
      <c r="K13" t="s">
        <v>24</v>
      </c>
    </row>
    <row r="14" spans="1:11" ht="15.75">
      <c r="A14" s="40"/>
      <c r="B14" s="40"/>
      <c r="C14" s="24" t="s">
        <v>7</v>
      </c>
      <c r="D14" s="32">
        <f>SUM(D11:D13)</f>
        <v>852952</v>
      </c>
      <c r="E14" s="32">
        <f>SUM(F14:J14)</f>
        <v>902745.08000000019</v>
      </c>
      <c r="F14" s="32">
        <f>SUM(F11:F13)</f>
        <v>827363.44000000006</v>
      </c>
      <c r="G14" s="32">
        <f>SUM(G11:G13)</f>
        <v>25588.560000000001</v>
      </c>
      <c r="H14" s="32">
        <f>SUM(H11:H13)</f>
        <v>8615.68</v>
      </c>
      <c r="I14" s="32">
        <f>SUM(I11:I13)</f>
        <v>23177.4</v>
      </c>
      <c r="J14" s="32">
        <f>SUM(J11:J13)</f>
        <v>18000</v>
      </c>
    </row>
    <row r="15" spans="1:11" ht="31.5" customHeight="1">
      <c r="A15" s="38">
        <v>3</v>
      </c>
      <c r="B15" s="38" t="s">
        <v>35</v>
      </c>
      <c r="C15" s="38" t="s">
        <v>6</v>
      </c>
      <c r="D15" s="35">
        <f>F15+G15</f>
        <v>661468.5</v>
      </c>
      <c r="E15" s="48">
        <f>SUM(F15:J16)</f>
        <v>734443.00000000012</v>
      </c>
      <c r="F15" s="31">
        <v>641624.44999999995</v>
      </c>
      <c r="G15" s="31">
        <v>19844.05</v>
      </c>
      <c r="H15" s="31">
        <v>6681.5</v>
      </c>
      <c r="I15" s="30">
        <v>0</v>
      </c>
      <c r="J15" s="30"/>
      <c r="K15" t="s">
        <v>24</v>
      </c>
    </row>
    <row r="16" spans="1:11" ht="15.75">
      <c r="A16" s="39"/>
      <c r="B16" s="39"/>
      <c r="C16" s="39"/>
      <c r="D16" s="35">
        <f>F16+G16</f>
        <v>65630.070000000007</v>
      </c>
      <c r="E16" s="49"/>
      <c r="F16" s="31">
        <v>63661.16</v>
      </c>
      <c r="G16" s="31">
        <v>1968.91</v>
      </c>
      <c r="H16" s="31">
        <v>662.93</v>
      </c>
      <c r="I16" s="30"/>
      <c r="J16" s="30"/>
      <c r="K16" t="s">
        <v>24</v>
      </c>
    </row>
    <row r="17" spans="1:11" ht="15.75">
      <c r="A17" s="39"/>
      <c r="B17" s="39"/>
      <c r="C17" s="39"/>
      <c r="D17" s="35">
        <f>F17+G17</f>
        <v>120779.98999999999</v>
      </c>
      <c r="E17" s="31">
        <f t="shared" si="0"/>
        <v>121999.99999999999</v>
      </c>
      <c r="F17" s="31">
        <v>117156.59</v>
      </c>
      <c r="G17" s="31">
        <v>3623.4</v>
      </c>
      <c r="H17" s="31">
        <v>1220.01</v>
      </c>
      <c r="I17" s="30"/>
      <c r="J17" s="30"/>
      <c r="K17" t="s">
        <v>24</v>
      </c>
    </row>
    <row r="18" spans="1:11" ht="15.75">
      <c r="A18" s="39"/>
      <c r="B18" s="39"/>
      <c r="C18" s="40"/>
      <c r="D18" s="35">
        <f>F18+G18</f>
        <v>2909.65</v>
      </c>
      <c r="E18" s="31">
        <f t="shared" si="0"/>
        <v>2939.04</v>
      </c>
      <c r="F18" s="31">
        <v>2822.36</v>
      </c>
      <c r="G18" s="31">
        <v>87.29</v>
      </c>
      <c r="H18" s="31">
        <v>29.39</v>
      </c>
      <c r="I18" s="30"/>
      <c r="J18" s="30"/>
      <c r="K18" t="s">
        <v>24</v>
      </c>
    </row>
    <row r="19" spans="1:11" ht="31.5">
      <c r="A19" s="39"/>
      <c r="B19" s="39"/>
      <c r="C19" s="3" t="s">
        <v>15</v>
      </c>
      <c r="D19" s="35">
        <f>F19+G19</f>
        <v>117261.79000000001</v>
      </c>
      <c r="E19" s="31">
        <f t="shared" si="0"/>
        <v>131743.75</v>
      </c>
      <c r="F19" s="31">
        <v>113743.94</v>
      </c>
      <c r="G19" s="31">
        <v>3517.85</v>
      </c>
      <c r="H19" s="31">
        <v>1184.46</v>
      </c>
      <c r="I19" s="31">
        <v>6610</v>
      </c>
      <c r="J19" s="31">
        <v>6687.5</v>
      </c>
      <c r="K19" t="s">
        <v>24</v>
      </c>
    </row>
    <row r="20" spans="1:11" ht="15.75">
      <c r="A20" s="40"/>
      <c r="B20" s="40"/>
      <c r="C20" s="24" t="s">
        <v>7</v>
      </c>
      <c r="D20" s="32">
        <f>SUM(D15:D19)</f>
        <v>968050.00000000012</v>
      </c>
      <c r="E20" s="32">
        <f>SUM(F20:J20)</f>
        <v>991125.79</v>
      </c>
      <c r="F20" s="32">
        <f>SUM(F15:F19)</f>
        <v>939008.5</v>
      </c>
      <c r="G20" s="32">
        <f>SUM(G15:G19)</f>
        <v>29041.5</v>
      </c>
      <c r="H20" s="32">
        <f>SUM(H15:H19)</f>
        <v>9778.2900000000009</v>
      </c>
      <c r="I20" s="32">
        <f>SUM(I15:I19)</f>
        <v>6610</v>
      </c>
      <c r="J20" s="32">
        <f>SUM(J15:J19)</f>
        <v>6687.5</v>
      </c>
    </row>
    <row r="21" spans="1:11" ht="31.5" customHeight="1">
      <c r="A21" s="38">
        <v>4</v>
      </c>
      <c r="B21" s="38" t="s">
        <v>36</v>
      </c>
      <c r="C21" s="38" t="s">
        <v>6</v>
      </c>
      <c r="D21" s="35">
        <f>F21+G21</f>
        <v>603994.64</v>
      </c>
      <c r="E21" s="31">
        <f t="shared" si="0"/>
        <v>610095.6</v>
      </c>
      <c r="F21" s="31">
        <v>585874.80000000005</v>
      </c>
      <c r="G21" s="31">
        <v>18119.84</v>
      </c>
      <c r="H21" s="31">
        <v>6100.96</v>
      </c>
      <c r="I21" s="30">
        <v>0</v>
      </c>
      <c r="J21" s="30">
        <v>0</v>
      </c>
      <c r="K21" t="s">
        <v>24</v>
      </c>
    </row>
    <row r="22" spans="1:11" ht="15.75">
      <c r="A22" s="39"/>
      <c r="B22" s="39"/>
      <c r="C22" s="40"/>
      <c r="D22" s="35">
        <f>F22+G22</f>
        <v>36291.32</v>
      </c>
      <c r="E22" s="31">
        <f t="shared" si="0"/>
        <v>36657.9</v>
      </c>
      <c r="F22" s="31">
        <v>35202.58</v>
      </c>
      <c r="G22" s="31">
        <v>1088.74</v>
      </c>
      <c r="H22" s="31">
        <v>366.58</v>
      </c>
      <c r="I22" s="30"/>
      <c r="J22" s="30"/>
      <c r="K22" t="s">
        <v>24</v>
      </c>
    </row>
    <row r="23" spans="1:11" ht="31.5">
      <c r="A23" s="39"/>
      <c r="B23" s="39"/>
      <c r="C23" s="3" t="s">
        <v>15</v>
      </c>
      <c r="D23" s="35">
        <f>F23+G23</f>
        <v>263543.03999999998</v>
      </c>
      <c r="E23" s="31">
        <f t="shared" si="0"/>
        <v>295806.33999999997</v>
      </c>
      <c r="F23" s="31">
        <v>255636.75</v>
      </c>
      <c r="G23" s="31">
        <v>7906.29</v>
      </c>
      <c r="H23" s="31">
        <v>2662.05</v>
      </c>
      <c r="I23" s="31">
        <v>14601.25</v>
      </c>
      <c r="J23" s="31">
        <v>15000</v>
      </c>
      <c r="K23" t="s">
        <v>24</v>
      </c>
    </row>
    <row r="24" spans="1:11" ht="15.75">
      <c r="A24" s="40"/>
      <c r="B24" s="40"/>
      <c r="C24" s="24" t="s">
        <v>7</v>
      </c>
      <c r="D24" s="32">
        <f>SUM(D21:D23)</f>
        <v>903829</v>
      </c>
      <c r="E24" s="32">
        <f t="shared" si="0"/>
        <v>942559.84</v>
      </c>
      <c r="F24" s="32">
        <f>SUM(F21:F23)</f>
        <v>876714.13</v>
      </c>
      <c r="G24" s="32">
        <f>SUM(G21:G23)</f>
        <v>27114.870000000003</v>
      </c>
      <c r="H24" s="32">
        <f>SUM(H21:H23)</f>
        <v>9129.59</v>
      </c>
      <c r="I24" s="32">
        <f>SUM(I21:I23)</f>
        <v>14601.25</v>
      </c>
      <c r="J24" s="32">
        <f>SUM(J21:J23)</f>
        <v>15000</v>
      </c>
    </row>
    <row r="25" spans="1:11" ht="15.75">
      <c r="A25" s="1"/>
      <c r="B25" s="1"/>
      <c r="C25" s="1"/>
      <c r="D25" s="30"/>
      <c r="E25" s="30"/>
      <c r="F25" s="30"/>
      <c r="G25" s="30"/>
      <c r="H25" s="30"/>
      <c r="I25" s="30"/>
      <c r="J25" s="30"/>
    </row>
    <row r="26" spans="1:11" ht="31.5">
      <c r="A26" s="38"/>
      <c r="B26" s="38" t="s">
        <v>17</v>
      </c>
      <c r="C26" s="3" t="s">
        <v>6</v>
      </c>
      <c r="D26" s="29">
        <f>D6+D11+D15+D21+D12+D16</f>
        <v>2322586.83</v>
      </c>
      <c r="E26" s="30">
        <f>SUM(F26:J26)</f>
        <v>2589725.5799999996</v>
      </c>
      <c r="F26" s="29">
        <f>F6+F11+F15+F21+F12+F16+F7+F8+F17+F18+F22</f>
        <v>2486913.44</v>
      </c>
      <c r="G26" s="29">
        <f>G6+G11+G15+G21+G12+G16+G7+G8+G17+G18+G22</f>
        <v>76914.86</v>
      </c>
      <c r="H26" s="29">
        <f>H6+H11+H15+H21+H12+H16+H7+H8+H17+H18+H22</f>
        <v>25897.279999999999</v>
      </c>
      <c r="I26" s="29">
        <f>I6+I11+I15+I21+I12+I16</f>
        <v>0</v>
      </c>
      <c r="J26" s="29">
        <f>J6+J11+J15+J21+J12+J16</f>
        <v>0</v>
      </c>
    </row>
    <row r="27" spans="1:11" ht="31.5">
      <c r="A27" s="39"/>
      <c r="B27" s="39"/>
      <c r="C27" s="3" t="s">
        <v>15</v>
      </c>
      <c r="D27" s="29">
        <f>D9+D13+D19+D23</f>
        <v>945284.7</v>
      </c>
      <c r="E27" s="30">
        <f>SUM(F27:J27)</f>
        <v>1080776.7399999998</v>
      </c>
      <c r="F27" s="30">
        <f>F9+F13+F19+F23</f>
        <v>916926.15999999992</v>
      </c>
      <c r="G27" s="30">
        <f>G9+G13+G19+G23</f>
        <v>28358.54</v>
      </c>
      <c r="H27" s="30">
        <f>H9+H13+H19+H23</f>
        <v>9548.33</v>
      </c>
      <c r="I27" s="30">
        <f>I9+I13+I19+I23</f>
        <v>66256.210000000006</v>
      </c>
      <c r="J27" s="30">
        <f>J9+J13+J19+J23</f>
        <v>59687.5</v>
      </c>
    </row>
    <row r="28" spans="1:11" ht="15.75">
      <c r="A28" s="40"/>
      <c r="B28" s="40"/>
      <c r="C28" s="33" t="s">
        <v>7</v>
      </c>
      <c r="D28" s="34">
        <f>SUM(D26:D27)</f>
        <v>3267871.5300000003</v>
      </c>
      <c r="E28" s="34">
        <f t="shared" ref="E28:J28" si="1">E26+E27</f>
        <v>3670502.3199999994</v>
      </c>
      <c r="F28" s="34">
        <f t="shared" si="1"/>
        <v>3403839.5999999996</v>
      </c>
      <c r="G28" s="34">
        <f t="shared" si="1"/>
        <v>105273.4</v>
      </c>
      <c r="H28" s="34">
        <f t="shared" si="1"/>
        <v>35445.61</v>
      </c>
      <c r="I28" s="34">
        <f t="shared" si="1"/>
        <v>66256.210000000006</v>
      </c>
      <c r="J28" s="34">
        <f t="shared" si="1"/>
        <v>59687.5</v>
      </c>
    </row>
    <row r="30" spans="1:11">
      <c r="C30" t="s">
        <v>37</v>
      </c>
    </row>
    <row r="31" spans="1:11">
      <c r="C31" t="s">
        <v>38</v>
      </c>
    </row>
  </sheetData>
  <mergeCells count="21">
    <mergeCell ref="C21:C22"/>
    <mergeCell ref="E15:E16"/>
    <mergeCell ref="A6:A10"/>
    <mergeCell ref="B6:B10"/>
    <mergeCell ref="C11:C12"/>
    <mergeCell ref="C6:C8"/>
    <mergeCell ref="C15:C18"/>
    <mergeCell ref="A2:J2"/>
    <mergeCell ref="A4:A5"/>
    <mergeCell ref="B4:B5"/>
    <mergeCell ref="C4:C5"/>
    <mergeCell ref="E4:J4"/>
    <mergeCell ref="D4:D5"/>
    <mergeCell ref="A26:A28"/>
    <mergeCell ref="B26:B28"/>
    <mergeCell ref="A11:A14"/>
    <mergeCell ref="B11:B14"/>
    <mergeCell ref="A15:A20"/>
    <mergeCell ref="B15:B20"/>
    <mergeCell ref="A21:A24"/>
    <mergeCell ref="B21:B2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30"/>
  <sheetViews>
    <sheetView tabSelected="1" topLeftCell="A5" workbookViewId="0">
      <selection activeCell="N16" sqref="N16"/>
    </sheetView>
  </sheetViews>
  <sheetFormatPr defaultRowHeight="15"/>
  <cols>
    <col min="1" max="1" width="5.85546875" customWidth="1"/>
    <col min="2" max="2" width="29.85546875" customWidth="1"/>
    <col min="3" max="4" width="18.28515625" customWidth="1"/>
    <col min="5" max="5" width="14.42578125" customWidth="1"/>
    <col min="6" max="6" width="13.140625" customWidth="1"/>
    <col min="7" max="7" width="13.7109375" customWidth="1"/>
    <col min="8" max="8" width="14.7109375" customWidth="1"/>
    <col min="9" max="9" width="13.85546875" customWidth="1"/>
    <col min="10" max="10" width="12" customWidth="1"/>
    <col min="11" max="11" width="16.42578125" customWidth="1"/>
  </cols>
  <sheetData>
    <row r="2" spans="1:12" ht="15.7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2" ht="15.75">
      <c r="A4" s="38" t="s">
        <v>9</v>
      </c>
      <c r="B4" s="38" t="s">
        <v>10</v>
      </c>
      <c r="C4" s="38" t="s">
        <v>8</v>
      </c>
      <c r="D4" s="38" t="s">
        <v>32</v>
      </c>
      <c r="E4" s="42" t="s">
        <v>18</v>
      </c>
      <c r="F4" s="43"/>
      <c r="G4" s="43"/>
      <c r="H4" s="43"/>
      <c r="I4" s="43"/>
      <c r="J4" s="43"/>
      <c r="K4" s="44"/>
    </row>
    <row r="5" spans="1:12" ht="15.75">
      <c r="A5" s="40"/>
      <c r="B5" s="40"/>
      <c r="C5" s="40"/>
      <c r="D5" s="40"/>
      <c r="E5" s="1" t="s">
        <v>0</v>
      </c>
      <c r="F5" s="1" t="s">
        <v>1</v>
      </c>
      <c r="G5" s="1" t="s">
        <v>2</v>
      </c>
      <c r="H5" s="1" t="s">
        <v>3</v>
      </c>
      <c r="I5" s="1" t="s">
        <v>4</v>
      </c>
      <c r="J5" s="1" t="s">
        <v>5</v>
      </c>
      <c r="K5" s="3" t="s">
        <v>16</v>
      </c>
    </row>
    <row r="6" spans="1:12" ht="31.5">
      <c r="A6" s="38">
        <v>1</v>
      </c>
      <c r="B6" s="38" t="s">
        <v>42</v>
      </c>
      <c r="C6" s="3" t="s">
        <v>6</v>
      </c>
      <c r="D6" s="3">
        <f>F6+G6</f>
        <v>545638.42000000004</v>
      </c>
      <c r="E6" s="1">
        <f t="shared" ref="E6:E22" si="0">SUM(F6:J6)</f>
        <v>551149.92000000004</v>
      </c>
      <c r="F6" s="1">
        <v>529269.27</v>
      </c>
      <c r="G6" s="1">
        <v>16369.15</v>
      </c>
      <c r="H6" s="1">
        <v>5511.5</v>
      </c>
      <c r="I6" s="1">
        <v>0</v>
      </c>
      <c r="J6" s="1">
        <v>0</v>
      </c>
      <c r="K6" s="30">
        <f>SUM(F6:H6)</f>
        <v>551149.92000000004</v>
      </c>
      <c r="L6" t="s">
        <v>24</v>
      </c>
    </row>
    <row r="7" spans="1:12" ht="31.5" customHeight="1">
      <c r="A7" s="39"/>
      <c r="B7" s="39"/>
      <c r="C7" s="38" t="s">
        <v>15</v>
      </c>
      <c r="D7" s="3">
        <f>F7+G7</f>
        <v>72196.319999999992</v>
      </c>
      <c r="E7" s="1">
        <f t="shared" si="0"/>
        <v>80137.999999999985</v>
      </c>
      <c r="F7" s="1">
        <v>70030.429999999993</v>
      </c>
      <c r="G7" s="1">
        <v>2165.89</v>
      </c>
      <c r="H7" s="1">
        <v>729.26</v>
      </c>
      <c r="I7" s="1">
        <v>3092.42</v>
      </c>
      <c r="J7" s="1">
        <v>4120</v>
      </c>
      <c r="K7" s="30">
        <f>SUM(F7:H7)</f>
        <v>72925.579999999987</v>
      </c>
      <c r="L7" t="s">
        <v>24</v>
      </c>
    </row>
    <row r="8" spans="1:12" ht="15.75">
      <c r="A8" s="39"/>
      <c r="B8" s="39"/>
      <c r="C8" s="40"/>
      <c r="D8" s="3">
        <f>F8+G8</f>
        <v>100806.21</v>
      </c>
      <c r="E8" s="1">
        <f>SUM(F8:J8)</f>
        <v>111895.00000000001</v>
      </c>
      <c r="F8" s="1">
        <v>97782.02</v>
      </c>
      <c r="G8" s="1">
        <v>3024.19</v>
      </c>
      <c r="H8" s="1">
        <v>1018.24</v>
      </c>
      <c r="I8" s="1">
        <v>4590.55</v>
      </c>
      <c r="J8" s="1">
        <v>5480</v>
      </c>
      <c r="K8" s="30">
        <f>SUM(F8:H8)</f>
        <v>101824.45000000001</v>
      </c>
      <c r="L8" t="s">
        <v>24</v>
      </c>
    </row>
    <row r="9" spans="1:12" ht="15.75">
      <c r="A9" s="40"/>
      <c r="B9" s="40"/>
      <c r="C9" s="24" t="s">
        <v>7</v>
      </c>
      <c r="D9" s="24">
        <f>SUM(D6:D8)</f>
        <v>718640.95</v>
      </c>
      <c r="E9" s="24">
        <f>SUM(F9:J9)</f>
        <v>743182.91999999993</v>
      </c>
      <c r="F9" s="24">
        <f t="shared" ref="F9:K9" si="1">SUM(F6:F8)</f>
        <v>697081.72</v>
      </c>
      <c r="G9" s="24">
        <f t="shared" si="1"/>
        <v>21559.23</v>
      </c>
      <c r="H9" s="24">
        <f t="shared" si="1"/>
        <v>7259</v>
      </c>
      <c r="I9" s="24">
        <f t="shared" si="1"/>
        <v>7682.97</v>
      </c>
      <c r="J9" s="24">
        <f t="shared" si="1"/>
        <v>9600</v>
      </c>
      <c r="K9" s="32">
        <f t="shared" si="1"/>
        <v>725899.95</v>
      </c>
    </row>
    <row r="10" spans="1:12" ht="31.5">
      <c r="A10" s="38">
        <v>2</v>
      </c>
      <c r="B10" s="38" t="s">
        <v>43</v>
      </c>
      <c r="C10" s="3" t="s">
        <v>6</v>
      </c>
      <c r="D10" s="3">
        <f>F10+G10</f>
        <v>574668.03</v>
      </c>
      <c r="E10" s="1">
        <f t="shared" si="0"/>
        <v>580472.76</v>
      </c>
      <c r="F10" s="1">
        <v>557427.99</v>
      </c>
      <c r="G10" s="1">
        <v>17240.04</v>
      </c>
      <c r="H10" s="1">
        <v>5804.73</v>
      </c>
      <c r="I10" s="1">
        <v>0</v>
      </c>
      <c r="J10" s="1">
        <v>0</v>
      </c>
      <c r="K10" s="30">
        <f>SUM(F10:H10)</f>
        <v>580472.76</v>
      </c>
      <c r="L10" t="s">
        <v>24</v>
      </c>
    </row>
    <row r="11" spans="1:12" ht="31.5">
      <c r="A11" s="39"/>
      <c r="B11" s="39"/>
      <c r="C11" s="3" t="s">
        <v>15</v>
      </c>
      <c r="D11" s="3">
        <f>F11+G11</f>
        <v>205907.06999999998</v>
      </c>
      <c r="E11" s="1">
        <f t="shared" si="0"/>
        <v>230907.06999999998</v>
      </c>
      <c r="F11" s="1">
        <v>199729.86</v>
      </c>
      <c r="G11" s="1">
        <v>6177.21</v>
      </c>
      <c r="H11" s="1">
        <v>2079.87</v>
      </c>
      <c r="I11" s="1">
        <v>10420.129999999999</v>
      </c>
      <c r="J11" s="1">
        <v>12500</v>
      </c>
      <c r="K11" s="30">
        <f>SUM(F11:H11)</f>
        <v>207986.93999999997</v>
      </c>
      <c r="L11" t="s">
        <v>24</v>
      </c>
    </row>
    <row r="12" spans="1:12" ht="15.75">
      <c r="A12" s="40"/>
      <c r="B12" s="40"/>
      <c r="C12" s="24" t="s">
        <v>7</v>
      </c>
      <c r="D12" s="24">
        <f>SUM(D10:D11)</f>
        <v>780575.1</v>
      </c>
      <c r="E12" s="24">
        <f t="shared" si="0"/>
        <v>811379.83</v>
      </c>
      <c r="F12" s="24">
        <f t="shared" ref="F12:K12" si="2">SUM(F10:F11)</f>
        <v>757157.85</v>
      </c>
      <c r="G12" s="24">
        <f t="shared" si="2"/>
        <v>23417.25</v>
      </c>
      <c r="H12" s="24">
        <f t="shared" si="2"/>
        <v>7884.5999999999995</v>
      </c>
      <c r="I12" s="24">
        <f t="shared" si="2"/>
        <v>10420.129999999999</v>
      </c>
      <c r="J12" s="24">
        <f t="shared" si="2"/>
        <v>12500</v>
      </c>
      <c r="K12" s="32">
        <f t="shared" si="2"/>
        <v>788459.7</v>
      </c>
    </row>
    <row r="13" spans="1:12" ht="31.5" customHeight="1">
      <c r="A13" s="38">
        <v>3</v>
      </c>
      <c r="B13" s="38" t="s">
        <v>44</v>
      </c>
      <c r="C13" s="38" t="s">
        <v>6</v>
      </c>
      <c r="D13" s="3">
        <f>F13+G13</f>
        <v>648329.93000000005</v>
      </c>
      <c r="E13" s="1">
        <f t="shared" si="0"/>
        <v>654878.72000000009</v>
      </c>
      <c r="F13" s="1">
        <v>628880.03</v>
      </c>
      <c r="G13" s="1">
        <v>19449.900000000001</v>
      </c>
      <c r="H13" s="1">
        <v>6548.79</v>
      </c>
      <c r="I13" s="1">
        <v>0</v>
      </c>
      <c r="J13" s="1">
        <v>0</v>
      </c>
      <c r="K13" s="30">
        <f>SUM(F13:H13)</f>
        <v>654878.72000000009</v>
      </c>
      <c r="L13" t="s">
        <v>24</v>
      </c>
    </row>
    <row r="14" spans="1:12" ht="15.75">
      <c r="A14" s="39"/>
      <c r="B14" s="39"/>
      <c r="C14" s="39"/>
      <c r="D14" s="3">
        <f>F14+G14</f>
        <v>126720</v>
      </c>
      <c r="E14" s="1">
        <f t="shared" si="0"/>
        <v>128000</v>
      </c>
      <c r="F14" s="1">
        <v>122918.39999999999</v>
      </c>
      <c r="G14" s="1">
        <v>3801.6</v>
      </c>
      <c r="H14" s="1">
        <v>1280</v>
      </c>
      <c r="I14" s="1">
        <v>0</v>
      </c>
      <c r="J14" s="1">
        <v>0</v>
      </c>
      <c r="K14" s="30">
        <f>SUM(F14:H14)</f>
        <v>128000</v>
      </c>
    </row>
    <row r="15" spans="1:12" ht="15.75">
      <c r="A15" s="39"/>
      <c r="B15" s="39"/>
      <c r="C15" s="40"/>
      <c r="D15" s="3">
        <f>F15+G15</f>
        <v>913.55</v>
      </c>
      <c r="E15" s="1">
        <f t="shared" si="0"/>
        <v>922.78</v>
      </c>
      <c r="F15" s="1">
        <v>886.14</v>
      </c>
      <c r="G15" s="1">
        <v>27.41</v>
      </c>
      <c r="H15" s="1">
        <v>9.23</v>
      </c>
      <c r="I15" s="1">
        <v>0</v>
      </c>
      <c r="J15" s="1">
        <v>0</v>
      </c>
      <c r="K15" s="30">
        <f>SUM(F15:J15)</f>
        <v>922.78</v>
      </c>
    </row>
    <row r="16" spans="1:12" ht="31.5" customHeight="1">
      <c r="A16" s="39"/>
      <c r="B16" s="39"/>
      <c r="C16" s="38" t="s">
        <v>15</v>
      </c>
      <c r="D16" s="3">
        <f>F16+G16</f>
        <v>55674.729999999996</v>
      </c>
      <c r="E16" s="1">
        <f t="shared" si="0"/>
        <v>61799</v>
      </c>
      <c r="F16" s="1">
        <v>54004.49</v>
      </c>
      <c r="G16" s="1">
        <v>1670.24</v>
      </c>
      <c r="H16" s="1">
        <v>562.37</v>
      </c>
      <c r="I16" s="1">
        <v>2461.9</v>
      </c>
      <c r="J16" s="1">
        <v>3100</v>
      </c>
      <c r="K16" s="30">
        <f>SUM(F16:H16)</f>
        <v>56237.1</v>
      </c>
      <c r="L16" t="s">
        <v>24</v>
      </c>
    </row>
    <row r="17" spans="1:12" ht="15.75">
      <c r="A17" s="39"/>
      <c r="B17" s="39"/>
      <c r="C17" s="40"/>
      <c r="D17" s="3">
        <f>F17+G17</f>
        <v>43885.54</v>
      </c>
      <c r="E17" s="1">
        <f t="shared" si="0"/>
        <v>48713</v>
      </c>
      <c r="F17" s="1">
        <v>42568.97</v>
      </c>
      <c r="G17" s="1">
        <v>1316.57</v>
      </c>
      <c r="H17" s="1">
        <v>443.29</v>
      </c>
      <c r="I17" s="1">
        <v>2084.17</v>
      </c>
      <c r="J17" s="1">
        <v>2300</v>
      </c>
      <c r="K17" s="30">
        <f>SUM(F17:H17)</f>
        <v>44328.83</v>
      </c>
      <c r="L17" t="s">
        <v>24</v>
      </c>
    </row>
    <row r="18" spans="1:12" ht="15.75">
      <c r="A18" s="40"/>
      <c r="B18" s="40"/>
      <c r="C18" s="24" t="s">
        <v>7</v>
      </c>
      <c r="D18" s="24">
        <f>SUM(D13:D17)</f>
        <v>875523.75000000012</v>
      </c>
      <c r="E18" s="24">
        <f t="shared" si="0"/>
        <v>894313.5</v>
      </c>
      <c r="F18" s="24">
        <f t="shared" ref="F18:K18" si="3">SUM(F13:F17)</f>
        <v>849258.03</v>
      </c>
      <c r="G18" s="24">
        <f t="shared" si="3"/>
        <v>26265.72</v>
      </c>
      <c r="H18" s="24">
        <f t="shared" si="3"/>
        <v>8843.68</v>
      </c>
      <c r="I18" s="24">
        <f t="shared" si="3"/>
        <v>4546.07</v>
      </c>
      <c r="J18" s="24">
        <f t="shared" si="3"/>
        <v>5400</v>
      </c>
      <c r="K18" s="32">
        <f t="shared" si="3"/>
        <v>884367.43</v>
      </c>
    </row>
    <row r="19" spans="1:12" ht="31.5" customHeight="1">
      <c r="A19" s="38">
        <v>4</v>
      </c>
      <c r="B19" s="38" t="s">
        <v>41</v>
      </c>
      <c r="C19" s="38" t="s">
        <v>6</v>
      </c>
      <c r="D19" s="3">
        <f>F19+G19</f>
        <v>286738.84999999998</v>
      </c>
      <c r="E19" s="1">
        <f t="shared" si="0"/>
        <v>289635.19999999995</v>
      </c>
      <c r="F19" s="1">
        <v>278136.68</v>
      </c>
      <c r="G19" s="1">
        <v>8602.17</v>
      </c>
      <c r="H19" s="1">
        <v>2896.35</v>
      </c>
      <c r="I19" s="1">
        <v>0</v>
      </c>
      <c r="J19" s="1">
        <v>0</v>
      </c>
      <c r="K19" s="30">
        <f>SUM(F19:H19)</f>
        <v>289635.19999999995</v>
      </c>
      <c r="L19" t="s">
        <v>24</v>
      </c>
    </row>
    <row r="20" spans="1:12" ht="15.75">
      <c r="A20" s="39"/>
      <c r="B20" s="39"/>
      <c r="C20" s="39"/>
      <c r="D20" s="3">
        <f>F20+G20</f>
        <v>190080</v>
      </c>
      <c r="E20" s="1">
        <f t="shared" si="0"/>
        <v>192000</v>
      </c>
      <c r="F20" s="1">
        <v>184377.60000000001</v>
      </c>
      <c r="G20" s="1">
        <v>5702.4</v>
      </c>
      <c r="H20" s="1">
        <v>1920</v>
      </c>
      <c r="I20" s="1">
        <v>0</v>
      </c>
      <c r="J20" s="1">
        <v>0</v>
      </c>
      <c r="K20" s="30">
        <f>SUM(F20:H20)</f>
        <v>192000</v>
      </c>
      <c r="L20" t="s">
        <v>24</v>
      </c>
    </row>
    <row r="21" spans="1:12" ht="15.75">
      <c r="A21" s="39"/>
      <c r="B21" s="39"/>
      <c r="C21" s="40"/>
      <c r="D21" s="3">
        <f>F21+G21</f>
        <v>59965.880000000005</v>
      </c>
      <c r="E21" s="1">
        <f t="shared" si="0"/>
        <v>60571.600000000006</v>
      </c>
      <c r="F21" s="30">
        <v>58166.9</v>
      </c>
      <c r="G21" s="1">
        <v>1798.98</v>
      </c>
      <c r="H21" s="1">
        <v>605.72</v>
      </c>
      <c r="I21" s="1"/>
      <c r="J21" s="1"/>
      <c r="K21" s="30">
        <f>SUM(F21:H21)</f>
        <v>60571.600000000006</v>
      </c>
    </row>
    <row r="22" spans="1:12" ht="31.5">
      <c r="A22" s="39"/>
      <c r="B22" s="39"/>
      <c r="C22" s="3" t="s">
        <v>15</v>
      </c>
      <c r="D22" s="3">
        <f>F22+G22</f>
        <v>292160.44</v>
      </c>
      <c r="E22" s="1">
        <f t="shared" si="0"/>
        <v>411793.2</v>
      </c>
      <c r="F22" s="1">
        <v>283395.63</v>
      </c>
      <c r="G22" s="1">
        <v>8764.81</v>
      </c>
      <c r="H22" s="1">
        <v>2951.12</v>
      </c>
      <c r="I22" s="1">
        <v>16681.64</v>
      </c>
      <c r="J22" s="1">
        <v>100000</v>
      </c>
      <c r="K22" s="30">
        <f>SUM(F22:H22)</f>
        <v>295111.56</v>
      </c>
      <c r="L22" t="s">
        <v>24</v>
      </c>
    </row>
    <row r="23" spans="1:12" ht="15.75">
      <c r="A23" s="40"/>
      <c r="B23" s="40"/>
      <c r="C23" s="24" t="s">
        <v>7</v>
      </c>
      <c r="D23" s="24">
        <f>SUM(D19:D22)</f>
        <v>828945.16999999993</v>
      </c>
      <c r="E23" s="24">
        <f>SUM(F23:J23)</f>
        <v>954000</v>
      </c>
      <c r="F23" s="24">
        <f t="shared" ref="F23:K23" si="4">SUM(F19:F22)</f>
        <v>804076.81</v>
      </c>
      <c r="G23" s="24">
        <f t="shared" si="4"/>
        <v>24868.36</v>
      </c>
      <c r="H23" s="24">
        <f t="shared" si="4"/>
        <v>8373.19</v>
      </c>
      <c r="I23" s="24">
        <f t="shared" si="4"/>
        <v>16681.64</v>
      </c>
      <c r="J23" s="24">
        <f t="shared" si="4"/>
        <v>100000</v>
      </c>
      <c r="K23" s="32">
        <f t="shared" si="4"/>
        <v>837318.35999999987</v>
      </c>
    </row>
    <row r="24" spans="1:12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30"/>
    </row>
    <row r="25" spans="1:12" ht="31.5">
      <c r="A25" s="38"/>
      <c r="B25" s="38" t="s">
        <v>17</v>
      </c>
      <c r="C25" s="3" t="s">
        <v>6</v>
      </c>
      <c r="D25" s="3"/>
      <c r="E25" s="1">
        <f>SUM(F25:J25)</f>
        <v>2396136.6</v>
      </c>
      <c r="F25" s="1">
        <f>F6+F10+F13+F19+F14+F20</f>
        <v>2301009.9700000002</v>
      </c>
      <c r="G25" s="1">
        <f>G6+G10+G13+G19+G14+G20</f>
        <v>71165.259999999995</v>
      </c>
      <c r="H25" s="1">
        <f>H6+H10+H13+H19+H14+H20</f>
        <v>23961.37</v>
      </c>
      <c r="I25" s="1">
        <f>I6+I10+I13+I19</f>
        <v>0</v>
      </c>
      <c r="J25" s="1">
        <f>J6+J10+J13+J19</f>
        <v>0</v>
      </c>
      <c r="K25" s="30">
        <f>SUM(F25:H25)</f>
        <v>2396136.6</v>
      </c>
    </row>
    <row r="26" spans="1:12" ht="31.5">
      <c r="A26" s="39"/>
      <c r="B26" s="39"/>
      <c r="C26" s="3" t="s">
        <v>15</v>
      </c>
      <c r="D26" s="3"/>
      <c r="E26" s="1">
        <f>SUM(F26:J26)</f>
        <v>945245.27</v>
      </c>
      <c r="F26" s="1">
        <f>F7+F11+F16+F22+F8+F17</f>
        <v>747511.39999999991</v>
      </c>
      <c r="G26" s="1">
        <f>G7+G11+G16+G22+G8+G17</f>
        <v>23118.91</v>
      </c>
      <c r="H26" s="1">
        <f>H7+H11+H16+H22+H8+H17</f>
        <v>7784.15</v>
      </c>
      <c r="I26" s="1">
        <f>I7+I11+I16+I22+I8+I17</f>
        <v>39330.81</v>
      </c>
      <c r="J26" s="1">
        <f>J7+J11+J16+J22+J8+J17</f>
        <v>127500</v>
      </c>
      <c r="K26" s="30">
        <f>SUM(F26:H26)</f>
        <v>778414.46</v>
      </c>
    </row>
    <row r="27" spans="1:12" ht="15.75">
      <c r="A27" s="40"/>
      <c r="B27" s="40"/>
      <c r="C27" s="36" t="s">
        <v>7</v>
      </c>
      <c r="D27" s="36"/>
      <c r="E27" s="36">
        <f t="shared" ref="E27:K27" si="5">E25+E26</f>
        <v>3341381.87</v>
      </c>
      <c r="F27" s="36">
        <f t="shared" si="5"/>
        <v>3048521.37</v>
      </c>
      <c r="G27" s="36">
        <f t="shared" si="5"/>
        <v>94284.17</v>
      </c>
      <c r="H27" s="36">
        <f t="shared" si="5"/>
        <v>31745.519999999997</v>
      </c>
      <c r="I27" s="36">
        <f t="shared" si="5"/>
        <v>39330.81</v>
      </c>
      <c r="J27" s="36">
        <f t="shared" si="5"/>
        <v>127500</v>
      </c>
      <c r="K27" s="37">
        <f t="shared" si="5"/>
        <v>3174551.06</v>
      </c>
    </row>
    <row r="29" spans="1:12">
      <c r="C29" t="s">
        <v>37</v>
      </c>
    </row>
    <row r="30" spans="1:12">
      <c r="C30" t="s">
        <v>38</v>
      </c>
    </row>
  </sheetData>
  <mergeCells count="20">
    <mergeCell ref="B19:B23"/>
    <mergeCell ref="A2:K2"/>
    <mergeCell ref="D4:D5"/>
    <mergeCell ref="E4:K4"/>
    <mergeCell ref="A6:A9"/>
    <mergeCell ref="B6:B9"/>
    <mergeCell ref="A4:A5"/>
    <mergeCell ref="B4:B5"/>
    <mergeCell ref="C4:C5"/>
    <mergeCell ref="C7:C8"/>
    <mergeCell ref="C16:C17"/>
    <mergeCell ref="C13:C15"/>
    <mergeCell ref="C19:C21"/>
    <mergeCell ref="A25:A27"/>
    <mergeCell ref="B25:B27"/>
    <mergeCell ref="A10:A12"/>
    <mergeCell ref="B10:B12"/>
    <mergeCell ref="A13:A18"/>
    <mergeCell ref="B13:B18"/>
    <mergeCell ref="A19:A2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2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1"/>
  <sheetViews>
    <sheetView workbookViewId="0">
      <selection activeCell="A2" sqref="A2:G2"/>
    </sheetView>
  </sheetViews>
  <sheetFormatPr defaultRowHeight="15"/>
  <cols>
    <col min="1" max="1" width="5.85546875" customWidth="1"/>
    <col min="2" max="2" width="27.140625" customWidth="1"/>
    <col min="3" max="4" width="18.28515625" customWidth="1"/>
    <col min="5" max="5" width="14.42578125" customWidth="1"/>
    <col min="7" max="7" width="16.5703125" customWidth="1"/>
    <col min="8" max="8" width="27.7109375" customWidth="1"/>
  </cols>
  <sheetData>
    <row r="2" spans="1:8" ht="28.5" customHeight="1">
      <c r="A2" s="53" t="s">
        <v>19</v>
      </c>
      <c r="B2" s="53"/>
      <c r="C2" s="53"/>
      <c r="D2" s="53"/>
      <c r="E2" s="53"/>
      <c r="F2" s="53"/>
      <c r="G2" s="53"/>
    </row>
    <row r="4" spans="1:8" ht="15.75" customHeight="1">
      <c r="A4" s="38" t="s">
        <v>9</v>
      </c>
      <c r="B4" s="38" t="s">
        <v>10</v>
      </c>
      <c r="C4" s="38" t="s">
        <v>8</v>
      </c>
      <c r="D4" s="38" t="s">
        <v>23</v>
      </c>
      <c r="E4" s="50" t="s">
        <v>29</v>
      </c>
      <c r="F4" s="52"/>
      <c r="G4" s="52" t="s">
        <v>30</v>
      </c>
      <c r="H4" s="19"/>
    </row>
    <row r="5" spans="1:8" ht="15.75">
      <c r="A5" s="40"/>
      <c r="B5" s="40"/>
      <c r="C5" s="40"/>
      <c r="D5" s="40"/>
      <c r="E5" s="51"/>
      <c r="F5" s="52"/>
      <c r="G5" s="52"/>
      <c r="H5" s="19"/>
    </row>
    <row r="6" spans="1:8" ht="31.5">
      <c r="A6" s="38">
        <v>1</v>
      </c>
      <c r="B6" s="38" t="s">
        <v>25</v>
      </c>
      <c r="C6" s="3" t="s">
        <v>6</v>
      </c>
      <c r="D6" s="3">
        <v>529528.05000000005</v>
      </c>
      <c r="E6" s="20"/>
      <c r="F6" s="21"/>
      <c r="G6" s="21"/>
      <c r="H6" s="19"/>
    </row>
    <row r="7" spans="1:8" ht="31.5">
      <c r="A7" s="39"/>
      <c r="B7" s="39"/>
      <c r="C7" s="3" t="s">
        <v>15</v>
      </c>
      <c r="D7" s="3">
        <v>251511</v>
      </c>
      <c r="E7" s="20">
        <v>251511</v>
      </c>
      <c r="F7" s="21"/>
      <c r="G7" s="21"/>
      <c r="H7" s="19"/>
    </row>
    <row r="8" spans="1:8" ht="15.75">
      <c r="A8" s="40"/>
      <c r="B8" s="40"/>
      <c r="C8" s="2" t="s">
        <v>7</v>
      </c>
      <c r="D8" s="2">
        <f>D6+D7</f>
        <v>781039.05</v>
      </c>
      <c r="E8" s="2">
        <f>E6+E7</f>
        <v>251511</v>
      </c>
      <c r="F8" s="2"/>
      <c r="G8" s="2"/>
      <c r="H8" s="19"/>
    </row>
    <row r="9" spans="1:8" ht="31.5">
      <c r="A9" s="38">
        <v>2</v>
      </c>
      <c r="B9" s="38" t="s">
        <v>26</v>
      </c>
      <c r="C9" s="3" t="s">
        <v>6</v>
      </c>
      <c r="D9" s="3">
        <v>495936</v>
      </c>
      <c r="E9" s="20"/>
      <c r="F9" s="21"/>
      <c r="G9" s="21"/>
      <c r="H9" s="19"/>
    </row>
    <row r="10" spans="1:8" ht="31.5">
      <c r="A10" s="39"/>
      <c r="B10" s="39"/>
      <c r="C10" s="3" t="s">
        <v>15</v>
      </c>
      <c r="D10" s="3">
        <v>361876</v>
      </c>
      <c r="E10" s="20">
        <v>361876</v>
      </c>
      <c r="F10" s="21"/>
      <c r="G10" s="21"/>
      <c r="H10" s="19"/>
    </row>
    <row r="11" spans="1:8" ht="15.75">
      <c r="A11" s="40"/>
      <c r="B11" s="40"/>
      <c r="C11" s="2" t="s">
        <v>7</v>
      </c>
      <c r="D11" s="2">
        <f>D9+D10</f>
        <v>857812</v>
      </c>
      <c r="E11" s="2">
        <f>E9+E10</f>
        <v>361876</v>
      </c>
      <c r="F11" s="21"/>
      <c r="G11" s="21"/>
      <c r="H11" s="19"/>
    </row>
    <row r="12" spans="1:8" ht="31.5">
      <c r="A12" s="38">
        <v>3</v>
      </c>
      <c r="B12" s="38" t="s">
        <v>27</v>
      </c>
      <c r="C12" s="3" t="s">
        <v>6</v>
      </c>
      <c r="D12" s="3">
        <v>620828</v>
      </c>
      <c r="E12" s="20"/>
      <c r="F12" s="21"/>
      <c r="G12" s="21"/>
      <c r="H12" s="19"/>
    </row>
    <row r="13" spans="1:8" ht="31.5">
      <c r="A13" s="39"/>
      <c r="B13" s="39"/>
      <c r="C13" s="3" t="s">
        <v>15</v>
      </c>
      <c r="D13" s="3">
        <v>252585</v>
      </c>
      <c r="E13" s="20">
        <v>252585</v>
      </c>
      <c r="F13" s="21" t="s">
        <v>24</v>
      </c>
      <c r="G13" s="22"/>
      <c r="H13" s="19"/>
    </row>
    <row r="14" spans="1:8" ht="15.75">
      <c r="A14" s="40"/>
      <c r="B14" s="40"/>
      <c r="C14" s="2" t="s">
        <v>7</v>
      </c>
      <c r="D14" s="2">
        <f>D12+D13</f>
        <v>873413</v>
      </c>
      <c r="E14" s="2">
        <f>E12+E13</f>
        <v>252585</v>
      </c>
      <c r="F14" s="21"/>
      <c r="G14" s="21"/>
      <c r="H14" s="19"/>
    </row>
    <row r="15" spans="1:8" ht="37.5" customHeight="1">
      <c r="A15" s="38">
        <v>4</v>
      </c>
      <c r="B15" s="38" t="s">
        <v>28</v>
      </c>
      <c r="C15" s="3" t="s">
        <v>6</v>
      </c>
      <c r="D15" s="3">
        <v>606520</v>
      </c>
      <c r="E15" s="20"/>
      <c r="F15" s="21"/>
      <c r="G15" s="21">
        <v>606520</v>
      </c>
      <c r="H15" s="23" t="s">
        <v>31</v>
      </c>
    </row>
    <row r="16" spans="1:8" ht="31.5">
      <c r="A16" s="39"/>
      <c r="B16" s="39"/>
      <c r="C16" s="3" t="s">
        <v>15</v>
      </c>
      <c r="D16" s="3">
        <v>303500</v>
      </c>
      <c r="E16" s="20"/>
      <c r="F16" s="21"/>
      <c r="G16" s="21">
        <v>303500</v>
      </c>
      <c r="H16" s="19"/>
    </row>
    <row r="17" spans="1:8" ht="15.75">
      <c r="A17" s="40"/>
      <c r="B17" s="40"/>
      <c r="C17" s="2" t="s">
        <v>7</v>
      </c>
      <c r="D17" s="2">
        <f>D15+D16</f>
        <v>910020</v>
      </c>
      <c r="E17" s="2">
        <f>E15+E16</f>
        <v>0</v>
      </c>
      <c r="F17" s="21"/>
      <c r="G17" s="21"/>
      <c r="H17" s="19"/>
    </row>
    <row r="18" spans="1:8" ht="15.75">
      <c r="A18" s="1"/>
      <c r="B18" s="1"/>
      <c r="C18" s="1"/>
      <c r="D18" s="1"/>
      <c r="E18" s="20"/>
      <c r="F18" s="21"/>
      <c r="G18" s="21"/>
      <c r="H18" s="19"/>
    </row>
    <row r="19" spans="1:8" ht="31.5">
      <c r="A19" s="38"/>
      <c r="B19" s="38" t="s">
        <v>17</v>
      </c>
      <c r="C19" s="3" t="s">
        <v>6</v>
      </c>
      <c r="D19" s="1">
        <f>D6+D9+D12+D15</f>
        <v>2252812.0499999998</v>
      </c>
      <c r="E19" s="1">
        <f>E6+E9+E12+E15</f>
        <v>0</v>
      </c>
      <c r="F19" s="21"/>
      <c r="G19" s="21"/>
      <c r="H19" s="19"/>
    </row>
    <row r="20" spans="1:8" ht="31.5">
      <c r="A20" s="39"/>
      <c r="B20" s="39"/>
      <c r="C20" s="3" t="s">
        <v>15</v>
      </c>
      <c r="D20" s="1">
        <f>D7+D10+D13+D16</f>
        <v>1169472</v>
      </c>
      <c r="E20" s="1">
        <f>E7+E10+E13+E16</f>
        <v>865972</v>
      </c>
      <c r="F20" s="21"/>
      <c r="G20" s="21"/>
      <c r="H20" s="19"/>
    </row>
    <row r="21" spans="1:8" ht="15.75">
      <c r="A21" s="40"/>
      <c r="B21" s="40"/>
      <c r="C21" s="2" t="s">
        <v>7</v>
      </c>
      <c r="D21" s="2">
        <f>D19+D20</f>
        <v>3422284.05</v>
      </c>
      <c r="E21" s="2">
        <f>E19+E20</f>
        <v>865972</v>
      </c>
      <c r="F21" s="21"/>
      <c r="G21" s="21"/>
      <c r="H21" s="19"/>
    </row>
  </sheetData>
  <mergeCells count="18">
    <mergeCell ref="A2:G2"/>
    <mergeCell ref="B6:B8"/>
    <mergeCell ref="A9:A11"/>
    <mergeCell ref="B9:B11"/>
    <mergeCell ref="A4:A5"/>
    <mergeCell ref="B4:B5"/>
    <mergeCell ref="C4:C5"/>
    <mergeCell ref="D4:D5"/>
    <mergeCell ref="A19:A21"/>
    <mergeCell ref="B19:B21"/>
    <mergeCell ref="E4:E5"/>
    <mergeCell ref="G4:G5"/>
    <mergeCell ref="F4:F5"/>
    <mergeCell ref="A12:A14"/>
    <mergeCell ref="B12:B14"/>
    <mergeCell ref="A15:A17"/>
    <mergeCell ref="B15:B17"/>
    <mergeCell ref="A6:A8"/>
  </mergeCells>
  <phoneticPr fontId="3" type="noConversion"/>
  <pageMargins left="0.75" right="0.75" top="0.51" bottom="0.44" header="0.5" footer="0.5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2018</vt:lpstr>
      <vt:lpstr>2018 факт</vt:lpstr>
      <vt:lpstr>2019</vt:lpstr>
      <vt:lpstr>2020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2020-07-23T09:04:01Z</cp:lastPrinted>
  <dcterms:created xsi:type="dcterms:W3CDTF">2006-09-28T05:33:49Z</dcterms:created>
  <dcterms:modified xsi:type="dcterms:W3CDTF">2020-07-29T07:31:20Z</dcterms:modified>
</cp:coreProperties>
</file>